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LittleSpace 1/The Emerald Agency/Client Relationships/Client Files/DTAS/DTAS MGT Accounts/"/>
    </mc:Choice>
  </mc:AlternateContent>
  <xr:revisionPtr revIDLastSave="0" documentId="13_ncr:1_{3B5087C6-7D75-5841-971D-E7F8706FD34D}" xr6:coauthVersionLast="47" xr6:coauthVersionMax="47" xr10:uidLastSave="{00000000-0000-0000-0000-000000000000}"/>
  <bookViews>
    <workbookView xWindow="560" yWindow="500" windowWidth="37380" windowHeight="20740" activeTab="1" xr2:uid="{00000000-000D-0000-FFFF-FFFF00000000}"/>
  </bookViews>
  <sheets>
    <sheet name="Mgment report" sheetId="1" r:id="rId1"/>
    <sheet name="Visuals" sheetId="2" r:id="rId2"/>
  </sheets>
  <definedNames>
    <definedName name="_xlnm.Print_Area" localSheetId="0">'Mgment report'!$A$3:$G$71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7" i="2" l="1"/>
  <c r="O79" i="2"/>
  <c r="O78" i="2"/>
  <c r="N11" i="2"/>
  <c r="N10" i="2"/>
  <c r="N9" i="2"/>
  <c r="N8" i="2"/>
  <c r="Z37" i="2"/>
  <c r="Z36" i="2"/>
  <c r="Z35" i="2"/>
  <c r="E61" i="1"/>
  <c r="D55" i="1"/>
  <c r="E55" i="1"/>
  <c r="F37" i="1"/>
  <c r="F36" i="1"/>
  <c r="F17" i="1"/>
  <c r="F18" i="1"/>
  <c r="F19" i="1"/>
  <c r="F12" i="1"/>
  <c r="F13" i="1"/>
  <c r="E62" i="1"/>
  <c r="E63" i="1"/>
  <c r="E64" i="1"/>
  <c r="E65" i="1"/>
  <c r="E66" i="1"/>
  <c r="C67" i="1"/>
  <c r="D67" i="1"/>
  <c r="B67" i="1"/>
  <c r="B71" i="1" s="1"/>
  <c r="F35" i="1"/>
  <c r="E67" i="1" l="1"/>
  <c r="F10" i="1"/>
  <c r="F11" i="1"/>
  <c r="F14" i="1"/>
  <c r="F15" i="1"/>
  <c r="F16" i="1"/>
  <c r="F20" i="1"/>
  <c r="F25" i="1"/>
  <c r="F26" i="1"/>
  <c r="F27" i="1"/>
  <c r="F29" i="1"/>
  <c r="F30" i="1"/>
  <c r="F28" i="1"/>
  <c r="F31" i="1"/>
  <c r="F32" i="1"/>
  <c r="F34" i="1"/>
  <c r="F39" i="1"/>
  <c r="F38" i="1"/>
  <c r="F40" i="1"/>
  <c r="F41" i="1"/>
  <c r="F42" i="1"/>
  <c r="F43" i="1"/>
  <c r="F44" i="1"/>
  <c r="F45" i="1"/>
  <c r="F48" i="1"/>
  <c r="F49" i="1"/>
  <c r="E21" i="1"/>
  <c r="D21" i="1"/>
  <c r="C21" i="1"/>
  <c r="B21" i="1"/>
  <c r="C46" i="1"/>
  <c r="C51" i="1" s="1"/>
  <c r="D46" i="1"/>
  <c r="D51" i="1" s="1"/>
  <c r="E46" i="1"/>
  <c r="E51" i="1" s="1"/>
  <c r="B46" i="1"/>
  <c r="B51" i="1" s="1"/>
  <c r="D53" i="1" l="1"/>
  <c r="D57" i="1" s="1"/>
  <c r="E71" i="1" s="1"/>
  <c r="C53" i="1"/>
  <c r="C57" i="1" s="1"/>
  <c r="E53" i="1"/>
  <c r="E57" i="1" s="1"/>
  <c r="F46" i="1"/>
  <c r="F51" i="1" s="1"/>
  <c r="F21" i="1"/>
  <c r="B53" i="1"/>
  <c r="B57" i="1" s="1"/>
  <c r="F53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<sst xmlns="http://schemas.openxmlformats.org/spreadsheetml/2006/main" count="129" uniqueCount="110">
  <si>
    <t>INCOME</t>
  </si>
  <si>
    <t>EXPENDITURE</t>
  </si>
  <si>
    <t>Staff costs</t>
  </si>
  <si>
    <t>Premises rent</t>
  </si>
  <si>
    <t>TOTAL EXPENDITURE</t>
  </si>
  <si>
    <t>£</t>
  </si>
  <si>
    <t>TOTAL INCOME</t>
  </si>
  <si>
    <t>Telephone and broadband</t>
  </si>
  <si>
    <t>Grant - Main funder</t>
  </si>
  <si>
    <t>Actual</t>
  </si>
  <si>
    <t>year-to-date</t>
  </si>
  <si>
    <t>Budget v</t>
  </si>
  <si>
    <t>Fundraising</t>
  </si>
  <si>
    <t>Transport</t>
  </si>
  <si>
    <t>Activities &amp; events</t>
  </si>
  <si>
    <t>REVENUE EXPENDITURE</t>
  </si>
  <si>
    <t>PERIOD SURPLUS/(DEFICIT)</t>
  </si>
  <si>
    <t>2024/25</t>
  </si>
  <si>
    <t xml:space="preserve">MANAGEMENT ACCOUNTS </t>
  </si>
  <si>
    <t>date</t>
  </si>
  <si>
    <t>Period from</t>
  </si>
  <si>
    <t xml:space="preserve">to </t>
  </si>
  <si>
    <t>Rental/room hire income</t>
  </si>
  <si>
    <t>Small grants</t>
  </si>
  <si>
    <t>Donations</t>
  </si>
  <si>
    <t>Other income</t>
  </si>
  <si>
    <t>Staff travel &amp; expenses</t>
  </si>
  <si>
    <t>Project costs 1</t>
  </si>
  <si>
    <t>Project costs 2</t>
  </si>
  <si>
    <t>Cost of sales/purchases</t>
  </si>
  <si>
    <t xml:space="preserve">Other </t>
  </si>
  <si>
    <t>Utilities &amp; rates</t>
  </si>
  <si>
    <t>Premises costs</t>
  </si>
  <si>
    <t xml:space="preserve">Insurance </t>
  </si>
  <si>
    <t>Professional &amp; consultancy fees</t>
  </si>
  <si>
    <t>Subscriptions</t>
  </si>
  <si>
    <t>Equipment renewals &amp; repairs</t>
  </si>
  <si>
    <t xml:space="preserve">Bank &amp; finance charges </t>
  </si>
  <si>
    <t>Other costs</t>
  </si>
  <si>
    <t>Stationery &amp; office consumables</t>
  </si>
  <si>
    <t xml:space="preserve">Accountancy &amp; book-keeping </t>
  </si>
  <si>
    <t>BANK BALANCE B/FWD</t>
  </si>
  <si>
    <t>BANK BALANCE C/FWD</t>
  </si>
  <si>
    <t>Item 2</t>
  </si>
  <si>
    <t>RESTRICTED FUNDS BREAKDOWN</t>
  </si>
  <si>
    <t>Fund 2</t>
  </si>
  <si>
    <t>Fund 3</t>
  </si>
  <si>
    <t>Fund 4</t>
  </si>
  <si>
    <t>Fund 5</t>
  </si>
  <si>
    <t>Other small funds</t>
  </si>
  <si>
    <t>Designated Funds</t>
  </si>
  <si>
    <t>Unrestricted reserves</t>
  </si>
  <si>
    <t>Contract/earned income</t>
  </si>
  <si>
    <t>Earned income - café</t>
  </si>
  <si>
    <t>Laptop</t>
  </si>
  <si>
    <t>Café sales poorer than expected</t>
  </si>
  <si>
    <t>On track</t>
  </si>
  <si>
    <t>Room hire going well</t>
  </si>
  <si>
    <t>Paid up front</t>
  </si>
  <si>
    <t>Main grant</t>
  </si>
  <si>
    <t>Grant - fund 2</t>
  </si>
  <si>
    <t>Grant - fund 3</t>
  </si>
  <si>
    <t>2nd payment due in Oct</t>
  </si>
  <si>
    <t>Project from 1 Sept</t>
  </si>
  <si>
    <t>2 rejected but 4 applications pending</t>
  </si>
  <si>
    <t>2 events to be held Oct and Feb</t>
  </si>
  <si>
    <t>Insurance claim</t>
  </si>
  <si>
    <t>Extra hours to cover l-t absences</t>
  </si>
  <si>
    <t>Includes events catering</t>
  </si>
  <si>
    <t>Materials purchased in bulk for whole project</t>
  </si>
  <si>
    <t>Project start delayed. Will catch up</t>
  </si>
  <si>
    <t>Looking for new quote for renewal</t>
  </si>
  <si>
    <t>Includes PY underpayment (paid July)</t>
  </si>
  <si>
    <t>Boiler replacement in Sept</t>
  </si>
  <si>
    <t>Payroll fees</t>
  </si>
  <si>
    <t>Higher card charges than budgeted</t>
  </si>
  <si>
    <t>Overspend on summer event</t>
  </si>
  <si>
    <t>BUDGET</t>
  </si>
  <si>
    <t>ACTUAL</t>
  </si>
  <si>
    <t>BUDGET TO</t>
  </si>
  <si>
    <t>VARIANCE</t>
  </si>
  <si>
    <t>NOTES</t>
  </si>
  <si>
    <t>MANAGEMENT REPORT for BUSINESS NAME</t>
  </si>
  <si>
    <t>OPENING BALANCE</t>
  </si>
  <si>
    <t>FUNDS RECEIVED</t>
  </si>
  <si>
    <t>FUNDS SPENT</t>
  </si>
  <si>
    <t>REMAINING BALANCE</t>
  </si>
  <si>
    <t>GRANT END DATE</t>
  </si>
  <si>
    <t>PURPOSE OF FUNDING</t>
  </si>
  <si>
    <t>OVERHEADS</t>
  </si>
  <si>
    <t>DIRECT COSTS</t>
  </si>
  <si>
    <t>CAPITAL EXPENDITURE</t>
  </si>
  <si>
    <t>VISUALS FOR MANAGEMENT REPORT</t>
  </si>
  <si>
    <t>Direct costs</t>
  </si>
  <si>
    <t xml:space="preserve">This is a full detailed description with all of the totals. </t>
  </si>
  <si>
    <t>SUMMARY BREAKDOWN - Actual to date</t>
  </si>
  <si>
    <t>Overheads</t>
  </si>
  <si>
    <t>Capital</t>
  </si>
  <si>
    <r>
      <t xml:space="preserve">This is linked to the Management Report </t>
    </r>
    <r>
      <rPr>
        <b/>
        <sz val="11"/>
        <color rgb="FF254552"/>
        <rFont val="Roboto Regular"/>
      </rPr>
      <t>Direct Costs</t>
    </r>
    <r>
      <rPr>
        <sz val="11"/>
        <color rgb="FF254552"/>
        <rFont val="Roboto Regular"/>
      </rPr>
      <t xml:space="preserve"> section and is the sum of all costs for actual to date. </t>
    </r>
  </si>
  <si>
    <r>
      <t xml:space="preserve">This is linked to the Management Report </t>
    </r>
    <r>
      <rPr>
        <b/>
        <sz val="11"/>
        <color rgb="FF254552"/>
        <rFont val="Roboto Regular"/>
      </rPr>
      <t>Overheads</t>
    </r>
    <r>
      <rPr>
        <sz val="11"/>
        <color rgb="FF254552"/>
        <rFont val="Roboto Regular"/>
      </rPr>
      <t xml:space="preserve"> section and is the sum of all costs for actual to date. </t>
    </r>
  </si>
  <si>
    <r>
      <t xml:space="preserve">This is linked to the Management Report </t>
    </r>
    <r>
      <rPr>
        <b/>
        <sz val="11"/>
        <color rgb="FF254552"/>
        <rFont val="Roboto Regular"/>
      </rPr>
      <t xml:space="preserve">Capital </t>
    </r>
    <r>
      <rPr>
        <sz val="11"/>
        <color rgb="FF254552"/>
        <rFont val="Roboto Regular"/>
      </rPr>
      <t xml:space="preserve">section and is the sum of all costs for actual to date. </t>
    </r>
  </si>
  <si>
    <t>This is the summary expenditure for Actual year to date. Information has been brought forward from the sum of your expnses - grouped to Direct costs, Overheads and Capital.</t>
  </si>
  <si>
    <r>
      <t xml:space="preserve">This is linked to the Management Report </t>
    </r>
    <r>
      <rPr>
        <b/>
        <sz val="11"/>
        <color rgb="FF254552"/>
        <rFont val="Roboto Regular"/>
      </rPr>
      <t xml:space="preserve">Income </t>
    </r>
    <r>
      <rPr>
        <sz val="11"/>
        <color rgb="FF254552"/>
        <rFont val="Roboto Regular"/>
      </rPr>
      <t xml:space="preserve"> section and is grouped.</t>
    </r>
  </si>
  <si>
    <t>Earned Income</t>
  </si>
  <si>
    <t>Grants</t>
  </si>
  <si>
    <t>Other Income</t>
  </si>
  <si>
    <t>Fundraising &amp; Donations</t>
  </si>
  <si>
    <r>
      <t xml:space="preserve">This is linked to the Management Report </t>
    </r>
    <r>
      <rPr>
        <b/>
        <sz val="11"/>
        <color rgb="FF254552"/>
        <rFont val="Roboto Regular"/>
      </rPr>
      <t>Restricted</t>
    </r>
    <r>
      <rPr>
        <sz val="11"/>
        <color rgb="FF254552"/>
        <rFont val="Roboto Regular"/>
      </rPr>
      <t xml:space="preserve"> </t>
    </r>
    <r>
      <rPr>
        <b/>
        <sz val="11"/>
        <color rgb="FF254552"/>
        <rFont val="Roboto Regular"/>
      </rPr>
      <t xml:space="preserve">Funds </t>
    </r>
    <r>
      <rPr>
        <sz val="11"/>
        <color rgb="FF254552"/>
        <rFont val="Roboto Regular"/>
      </rPr>
      <t xml:space="preserve"> section and is grouped.</t>
    </r>
  </si>
  <si>
    <t>Restricted Funds</t>
  </si>
  <si>
    <t>Unrestricted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</si>
</sst>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8"/>
      <name val="Arial"/>
      <family val="2"/>
    </font>
    <font>
      <sz val="10"/>
      <name val="Roboto Regular"/>
    </font>
    <font>
      <sz val="11"/>
      <name val="Roboto Regular"/>
    </font>
    <font>
      <sz val="12"/>
      <name val="Roboto Regular"/>
    </font>
    <font>
      <sz val="11"/>
      <color rgb="FF254552"/>
      <name val="Roboto Regular"/>
    </font>
    <font>
      <sz val="10"/>
      <color rgb="FF254552"/>
      <name val="Roboto Regular"/>
    </font>
    <font>
      <sz val="22"/>
      <color rgb="FF254552"/>
      <name val="Roboto Regular"/>
    </font>
    <font>
      <sz val="16"/>
      <color rgb="FF254552"/>
      <name val="Roboto Regular"/>
    </font>
    <font>
      <sz val="16"/>
      <color rgb="FFCF8E99"/>
      <name val="Roboto Regular"/>
    </font>
    <font>
      <sz val="11"/>
      <color rgb="FFCF8E99"/>
      <name val="Roboto Regular"/>
    </font>
    <font>
      <sz val="14"/>
      <color rgb="FFEBBE66"/>
      <name val="Roboto Regular"/>
    </font>
    <font>
      <sz val="11"/>
      <color rgb="FFEBBE66"/>
      <name val="Roboto Regular"/>
    </font>
    <font>
      <sz val="11"/>
      <color rgb="FF6A9785"/>
      <name val="Roboto Regular"/>
    </font>
    <font>
      <b/>
      <sz val="11"/>
      <color rgb="FFD2929D"/>
      <name val="Roboto Regular"/>
    </font>
    <font>
      <b/>
      <sz val="11"/>
      <color rgb="FF254552"/>
      <name val="Roboto Regular"/>
    </font>
    <font>
      <sz val="12"/>
      <color rgb="FFCF8E99"/>
      <name val="Roboto Regular"/>
    </font>
  </fonts>
  <fills count="3">
    <fill>
      <patternFill patternType="none"/>
    </fill>
    <fill>
      <patternFill patternType="gray125"/>
    </fill>
    <fill>
      <patternFill patternType="solid">
        <fgColor rgb="FFF0F2F4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hair">
        <color rgb="FF6A9785"/>
      </left>
      <right style="hair">
        <color rgb="FF6A9785"/>
      </right>
      <top style="hair">
        <color rgb="FF6A9785"/>
      </top>
      <bottom style="hair">
        <color rgb="FF6A978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hair">
        <color rgb="FF6A9785"/>
      </left>
      <right style="hair">
        <color rgb="FF6A9785"/>
      </right>
      <top style="thin">
        <color rgb="FF6A9785"/>
      </top>
      <bottom style="double">
        <color rgb="FF6A9785"/>
      </bottom>
      <diagonal/>
    </border>
    <border>
      <left style="hair">
        <color rgb="FF6A9785"/>
      </left>
      <right style="hair">
        <color rgb="FF6A9785"/>
      </right>
      <top style="hair">
        <color rgb="FF6A9785"/>
      </top>
      <bottom/>
      <diagonal/>
    </border>
    <border>
      <left style="thin">
        <color theme="0"/>
      </left>
      <right style="thin">
        <color theme="0"/>
      </right>
      <top style="thin">
        <color rgb="FF6A9785"/>
      </top>
      <bottom style="double">
        <color rgb="FF6A9785"/>
      </bottom>
      <diagonal/>
    </border>
    <border>
      <left style="hair">
        <color rgb="FF6A9785"/>
      </left>
      <right style="hair">
        <color rgb="FF6A9785"/>
      </right>
      <top style="thin">
        <color rgb="FF6A9785"/>
      </top>
      <bottom style="hair">
        <color rgb="FF6A9785"/>
      </bottom>
      <diagonal/>
    </border>
    <border>
      <left style="thin">
        <color theme="0"/>
      </left>
      <right/>
      <top style="thin">
        <color theme="0"/>
      </top>
      <bottom style="hair">
        <color rgb="FF6A9785"/>
      </bottom>
      <diagonal/>
    </border>
    <border>
      <left style="thin">
        <color theme="0"/>
      </left>
      <right/>
      <top style="hair">
        <color rgb="FF6A9785"/>
      </top>
      <bottom style="hair">
        <color rgb="FF6A9785"/>
      </bottom>
      <diagonal/>
    </border>
    <border>
      <left style="thin">
        <color theme="0"/>
      </left>
      <right/>
      <top style="hair">
        <color rgb="FF6A9785"/>
      </top>
      <bottom style="thin">
        <color theme="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4" fillId="0" borderId="1" xfId="0" applyFont="1" applyBorder="1"/>
    <xf numFmtId="38" fontId="2" fillId="0" borderId="1" xfId="0" applyNumberFormat="1" applyFont="1" applyBorder="1"/>
    <xf numFmtId="0" fontId="2" fillId="0" borderId="1" xfId="0" applyFont="1" applyBorder="1"/>
    <xf numFmtId="38" fontId="3" fillId="0" borderId="1" xfId="0" applyNumberFormat="1" applyFont="1" applyBorder="1"/>
    <xf numFmtId="0" fontId="3" fillId="0" borderId="1" xfId="0" applyFont="1" applyBorder="1"/>
    <xf numFmtId="0" fontId="5" fillId="0" borderId="5" xfId="0" applyFont="1" applyBorder="1" applyAlignment="1">
      <alignment vertical="center"/>
    </xf>
    <xf numFmtId="38" fontId="5" fillId="0" borderId="5" xfId="0" applyNumberFormat="1" applyFont="1" applyBorder="1" applyAlignment="1">
      <alignment vertical="center"/>
    </xf>
    <xf numFmtId="38" fontId="5" fillId="2" borderId="5" xfId="0" applyNumberFormat="1" applyFont="1" applyFill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8" fontId="8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38" fontId="6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38" fontId="10" fillId="0" borderId="1" xfId="0" applyNumberFormat="1" applyFont="1" applyBorder="1" applyAlignment="1">
      <alignment horizontal="center" vertical="center"/>
    </xf>
    <xf numFmtId="3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7" fontId="5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38" fontId="12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38" fontId="5" fillId="0" borderId="7" xfId="0" applyNumberFormat="1" applyFont="1" applyBorder="1" applyAlignment="1">
      <alignment vertical="center"/>
    </xf>
    <xf numFmtId="0" fontId="6" fillId="0" borderId="7" xfId="0" applyFont="1" applyBorder="1" applyAlignment="1">
      <alignment vertical="center"/>
    </xf>
    <xf numFmtId="38" fontId="5" fillId="0" borderId="6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38" fontId="5" fillId="2" borderId="1" xfId="0" applyNumberFormat="1" applyFont="1" applyFill="1" applyBorder="1" applyAlignment="1">
      <alignment vertical="center"/>
    </xf>
    <xf numFmtId="38" fontId="5" fillId="0" borderId="1" xfId="0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38" fontId="10" fillId="0" borderId="6" xfId="0" applyNumberFormat="1" applyFont="1" applyBorder="1" applyAlignment="1">
      <alignment horizontal="center" vertical="center" wrapText="1"/>
    </xf>
    <xf numFmtId="15" fontId="5" fillId="0" borderId="5" xfId="0" applyNumberFormat="1" applyFont="1" applyBorder="1" applyAlignment="1">
      <alignment vertical="center"/>
    </xf>
    <xf numFmtId="0" fontId="5" fillId="0" borderId="8" xfId="0" applyFont="1" applyBorder="1" applyAlignment="1">
      <alignment vertical="center"/>
    </xf>
    <xf numFmtId="38" fontId="5" fillId="0" borderId="8" xfId="0" applyNumberFormat="1" applyFont="1" applyBorder="1" applyAlignment="1">
      <alignment vertical="center"/>
    </xf>
    <xf numFmtId="14" fontId="8" fillId="2" borderId="1" xfId="0" applyNumberFormat="1" applyFont="1" applyFill="1" applyBorder="1" applyAlignment="1">
      <alignment horizontal="center"/>
    </xf>
    <xf numFmtId="38" fontId="8" fillId="0" borderId="1" xfId="0" applyNumberFormat="1" applyFont="1" applyBorder="1" applyAlignment="1">
      <alignment horizontal="center" vertical="center"/>
    </xf>
    <xf numFmtId="38" fontId="13" fillId="0" borderId="5" xfId="0" applyNumberFormat="1" applyFont="1" applyBorder="1" applyAlignment="1">
      <alignment vertical="center"/>
    </xf>
    <xf numFmtId="38" fontId="13" fillId="2" borderId="1" xfId="0" applyNumberFormat="1" applyFont="1" applyFill="1" applyBorder="1" applyAlignment="1">
      <alignment vertical="center"/>
    </xf>
    <xf numFmtId="38" fontId="13" fillId="0" borderId="1" xfId="0" applyNumberFormat="1" applyFont="1" applyBorder="1" applyAlignment="1">
      <alignment vertical="center"/>
    </xf>
    <xf numFmtId="0" fontId="3" fillId="0" borderId="7" xfId="0" applyFont="1" applyBorder="1"/>
    <xf numFmtId="38" fontId="3" fillId="0" borderId="7" xfId="0" applyNumberFormat="1" applyFont="1" applyBorder="1"/>
    <xf numFmtId="38" fontId="5" fillId="0" borderId="10" xfId="0" applyNumberFormat="1" applyFont="1" applyBorder="1" applyAlignment="1">
      <alignment vertical="center"/>
    </xf>
    <xf numFmtId="38" fontId="5" fillId="2" borderId="10" xfId="0" applyNumberFormat="1" applyFont="1" applyFill="1" applyBorder="1" applyAlignment="1">
      <alignment vertical="center"/>
    </xf>
    <xf numFmtId="38" fontId="5" fillId="2" borderId="9" xfId="0" applyNumberFormat="1" applyFont="1" applyFill="1" applyBorder="1" applyAlignment="1">
      <alignment vertical="center"/>
    </xf>
    <xf numFmtId="38" fontId="13" fillId="2" borderId="11" xfId="0" applyNumberFormat="1" applyFont="1" applyFill="1" applyBorder="1" applyAlignment="1">
      <alignment vertical="center"/>
    </xf>
    <xf numFmtId="38" fontId="5" fillId="2" borderId="11" xfId="0" applyNumberFormat="1" applyFont="1" applyFill="1" applyBorder="1" applyAlignment="1">
      <alignment vertical="center"/>
    </xf>
    <xf numFmtId="0" fontId="14" fillId="0" borderId="5" xfId="0" applyFont="1" applyBorder="1" applyAlignment="1">
      <alignment vertical="center"/>
    </xf>
    <xf numFmtId="38" fontId="13" fillId="0" borderId="10" xfId="0" applyNumberFormat="1" applyFont="1" applyBorder="1" applyAlignment="1">
      <alignment vertical="center"/>
    </xf>
    <xf numFmtId="38" fontId="13" fillId="2" borderId="12" xfId="0" applyNumberFormat="1" applyFont="1" applyFill="1" applyBorder="1" applyAlignment="1">
      <alignment vertical="center"/>
    </xf>
    <xf numFmtId="38" fontId="5" fillId="2" borderId="12" xfId="0" applyNumberFormat="1" applyFont="1" applyFill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5" fillId="0" borderId="1" xfId="0" applyFont="1" applyBorder="1"/>
    <xf numFmtId="0" fontId="7" fillId="0" borderId="1" xfId="0" applyFont="1" applyBorder="1" applyAlignment="1">
      <alignment vertical="center"/>
    </xf>
    <xf numFmtId="0" fontId="2" fillId="0" borderId="2" xfId="0" applyFont="1" applyBorder="1"/>
    <xf numFmtId="0" fontId="5" fillId="0" borderId="1" xfId="0" applyFont="1" applyBorder="1" applyAlignment="1">
      <alignment wrapText="1"/>
    </xf>
    <xf numFmtId="38" fontId="5" fillId="0" borderId="2" xfId="0" applyNumberFormat="1" applyFont="1" applyBorder="1" applyAlignment="1">
      <alignment vertical="center" wrapText="1"/>
    </xf>
    <xf numFmtId="38" fontId="5" fillId="2" borderId="14" xfId="0" applyNumberFormat="1" applyFont="1" applyFill="1" applyBorder="1" applyAlignment="1">
      <alignment vertical="center"/>
    </xf>
    <xf numFmtId="38" fontId="5" fillId="2" borderId="13" xfId="0" applyNumberFormat="1" applyFont="1" applyFill="1" applyBorder="1" applyAlignment="1">
      <alignment horizontal="left" vertical="center"/>
    </xf>
    <xf numFmtId="38" fontId="5" fillId="2" borderId="15" xfId="0" applyNumberFormat="1" applyFont="1" applyFill="1" applyBorder="1" applyAlignment="1">
      <alignment horizontal="left" vertical="center"/>
    </xf>
    <xf numFmtId="38" fontId="5" fillId="2" borderId="13" xfId="0" applyNumberFormat="1" applyFont="1" applyFill="1" applyBorder="1" applyAlignment="1">
      <alignment horizontal="left" vertical="center" wrapText="1"/>
    </xf>
    <xf numFmtId="38" fontId="5" fillId="2" borderId="5" xfId="0" applyNumberFormat="1" applyFont="1" applyFill="1" applyBorder="1" applyAlignment="1">
      <alignment vertical="center" wrapText="1"/>
    </xf>
    <xf numFmtId="38" fontId="5" fillId="2" borderId="14" xfId="0" applyNumberFormat="1" applyFont="1" applyFill="1" applyBorder="1" applyAlignment="1">
      <alignment vertical="center" wrapTex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38" fontId="10" fillId="0" borderId="6" xfId="0" applyNumberFormat="1" applyFont="1" applyBorder="1" applyAlignment="1">
      <alignment horizontal="center" vertical="center"/>
    </xf>
    <xf numFmtId="38" fontId="10" fillId="0" borderId="7" xfId="0" applyNumberFormat="1" applyFont="1" applyBorder="1" applyAlignment="1">
      <alignment horizontal="center" vertical="center"/>
    </xf>
    <xf numFmtId="38" fontId="10" fillId="0" borderId="8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F2F4"/>
      <color rgb="FFD2929D"/>
      <color rgb="FF254552"/>
      <color rgb="FF6A9785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bg1">
                  <a:lumMod val="50000"/>
                </a:schemeClr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v>Expenditure | Actual Year to Date</c:v>
          </c:tx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626A-FF47-8C42-9ECFFED53A5D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626A-FF47-8C42-9ECFFED53A5D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626A-FF47-8C42-9ECFFED53A5D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626A-FF47-8C42-9ECFFED53A5D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9-626A-FF47-8C42-9ECFFED53A5D}"/>
              </c:ext>
            </c:extLst>
          </c:dPt>
          <c:dPt>
            <c:idx val="5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B-626A-FF47-8C42-9ECFFED53A5D}"/>
              </c:ext>
            </c:extLst>
          </c:dPt>
          <c:dPt>
            <c:idx val="6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D-626A-FF47-8C42-9ECFFED53A5D}"/>
              </c:ext>
            </c:extLst>
          </c:dPt>
          <c:dPt>
            <c:idx val="7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F-626A-FF47-8C42-9ECFFED53A5D}"/>
              </c:ext>
            </c:extLst>
          </c:dPt>
          <c:dPt>
            <c:idx val="8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1-626A-FF47-8C42-9ECFFED53A5D}"/>
              </c:ext>
            </c:extLst>
          </c:dPt>
          <c:dPt>
            <c:idx val="9"/>
            <c:bubble3D val="0"/>
            <c:spPr>
              <a:solidFill>
                <a:schemeClr val="accent2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3-626A-FF47-8C42-9ECFFED53A5D}"/>
              </c:ext>
            </c:extLst>
          </c:dPt>
          <c:dPt>
            <c:idx val="10"/>
            <c:bubble3D val="0"/>
            <c:spPr>
              <a:solidFill>
                <a:schemeClr val="accent4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5-626A-FF47-8C42-9ECFFED53A5D}"/>
              </c:ext>
            </c:extLst>
          </c:dPt>
          <c:dPt>
            <c:idx val="11"/>
            <c:bubble3D val="0"/>
            <c:spPr>
              <a:solidFill>
                <a:schemeClr val="accent6">
                  <a:lumMod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7-626A-FF47-8C42-9ECFFED53A5D}"/>
              </c:ext>
            </c:extLst>
          </c:dPt>
          <c:dPt>
            <c:idx val="1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9-626A-FF47-8C42-9ECFFED53A5D}"/>
              </c:ext>
            </c:extLst>
          </c:dPt>
          <c:dPt>
            <c:idx val="13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B-626A-FF47-8C42-9ECFFED53A5D}"/>
              </c:ext>
            </c:extLst>
          </c:dPt>
          <c:dPt>
            <c:idx val="14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D-626A-FF47-8C42-9ECFFED53A5D}"/>
              </c:ext>
            </c:extLst>
          </c:dPt>
          <c:dPt>
            <c:idx val="15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F-626A-FF47-8C42-9ECFFED53A5D}"/>
              </c:ext>
            </c:extLst>
          </c:dPt>
          <c:dPt>
            <c:idx val="16"/>
            <c:bubble3D val="0"/>
            <c:spPr>
              <a:solidFill>
                <a:schemeClr val="accent4">
                  <a:lumMod val="5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21-626A-FF47-8C42-9ECFFED53A5D}"/>
              </c:ext>
            </c:extLst>
          </c:dPt>
          <c:dPt>
            <c:idx val="17"/>
            <c:bubble3D val="0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23-626A-FF47-8C42-9ECFFED53A5D}"/>
              </c:ext>
            </c:extLst>
          </c:dPt>
          <c:dPt>
            <c:idx val="18"/>
            <c:bubble3D val="0"/>
            <c:spPr>
              <a:solidFill>
                <a:schemeClr val="accent2">
                  <a:lumMod val="70000"/>
                  <a:lumOff val="3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25-626A-FF47-8C42-9ECFFED53A5D}"/>
              </c:ext>
            </c:extLst>
          </c:dPt>
          <c:dPt>
            <c:idx val="19"/>
            <c:bubble3D val="0"/>
            <c:spPr>
              <a:solidFill>
                <a:schemeClr val="accent4">
                  <a:lumMod val="70000"/>
                  <a:lumOff val="3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27-626A-FF47-8C42-9ECFFED53A5D}"/>
              </c:ext>
            </c:extLst>
          </c:dPt>
          <c:dPt>
            <c:idx val="20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29-626A-FF47-8C42-9ECFFED53A5D}"/>
              </c:ext>
            </c:extLst>
          </c:dPt>
          <c:dPt>
            <c:idx val="21"/>
            <c:bubble3D val="0"/>
            <c:spPr>
              <a:solidFill>
                <a:schemeClr val="accent2">
                  <a:lumMod val="7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2B-626A-FF47-8C42-9ECFFED53A5D}"/>
              </c:ext>
            </c:extLst>
          </c:dPt>
          <c:dPt>
            <c:idx val="22"/>
            <c:bubble3D val="0"/>
            <c:spPr>
              <a:solidFill>
                <a:schemeClr val="accent4">
                  <a:lumMod val="7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2D-626A-FF47-8C42-9ECFFED53A5D}"/>
              </c:ext>
            </c:extLst>
          </c:dPt>
          <c:dPt>
            <c:idx val="23"/>
            <c:bubble3D val="0"/>
            <c:spPr>
              <a:solidFill>
                <a:schemeClr val="accent6">
                  <a:lumMod val="7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2F-626A-FF47-8C42-9ECFFED53A5D}"/>
              </c:ext>
            </c:extLst>
          </c:dPt>
          <c:dPt>
            <c:idx val="24"/>
            <c:bubble3D val="0"/>
            <c:spPr>
              <a:solidFill>
                <a:schemeClr val="accent2">
                  <a:lumMod val="50000"/>
                  <a:lumOff val="5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31-626A-FF47-8C42-9ECFFED53A5D}"/>
              </c:ext>
            </c:extLst>
          </c:dPt>
          <c:dLbls>
            <c:spPr>
              <a:solidFill>
                <a:srgbClr val="254552"/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Roboto" panose="02000000000000000000" pitchFamily="2" charset="0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('Mgment report'!$A$25:$A$32,'Mgment report'!$A$34:$A$45,'Mgment report'!$A$48:$A$49)</c:f>
              <c:strCache>
                <c:ptCount val="22"/>
                <c:pt idx="0">
                  <c:v>Staff costs</c:v>
                </c:pt>
                <c:pt idx="1">
                  <c:v>Staff travel &amp; expenses</c:v>
                </c:pt>
                <c:pt idx="2">
                  <c:v>Cost of sales/purchases</c:v>
                </c:pt>
                <c:pt idx="3">
                  <c:v>Project costs 1</c:v>
                </c:pt>
                <c:pt idx="4">
                  <c:v>Project costs 2</c:v>
                </c:pt>
                <c:pt idx="5">
                  <c:v>Activities &amp; events</c:v>
                </c:pt>
                <c:pt idx="6">
                  <c:v>Transport</c:v>
                </c:pt>
                <c:pt idx="7">
                  <c:v>Other </c:v>
                </c:pt>
                <c:pt idx="8">
                  <c:v>Premises rent</c:v>
                </c:pt>
                <c:pt idx="9">
                  <c:v>Utilities &amp; rates</c:v>
                </c:pt>
                <c:pt idx="10">
                  <c:v>Insurance </c:v>
                </c:pt>
                <c:pt idx="11">
                  <c:v>Premises costs</c:v>
                </c:pt>
                <c:pt idx="12">
                  <c:v>Equipment renewals &amp; repairs</c:v>
                </c:pt>
                <c:pt idx="13">
                  <c:v>Telephone and broadband</c:v>
                </c:pt>
                <c:pt idx="14">
                  <c:v>Stationery &amp; office consumables</c:v>
                </c:pt>
                <c:pt idx="15">
                  <c:v>Subscriptions</c:v>
                </c:pt>
                <c:pt idx="16">
                  <c:v>Accountancy &amp; book-keeping </c:v>
                </c:pt>
                <c:pt idx="17">
                  <c:v>Professional &amp; consultancy fees</c:v>
                </c:pt>
                <c:pt idx="18">
                  <c:v>Bank &amp; finance charges </c:v>
                </c:pt>
                <c:pt idx="19">
                  <c:v>Other costs</c:v>
                </c:pt>
                <c:pt idx="20">
                  <c:v>Laptop</c:v>
                </c:pt>
                <c:pt idx="21">
                  <c:v>Item 2</c:v>
                </c:pt>
              </c:strCache>
            </c:strRef>
          </c:cat>
          <c:val>
            <c:numRef>
              <c:f>('Mgment report'!$D$25:$D$32,'Mgment report'!$D$34:$D$45,'Mgment report'!$D$48:$D$49)</c:f>
              <c:numCache>
                <c:formatCode>#,##0_);[Red]\(#,##0\)</c:formatCode>
                <c:ptCount val="22"/>
                <c:pt idx="0">
                  <c:v>12600</c:v>
                </c:pt>
                <c:pt idx="1">
                  <c:v>75</c:v>
                </c:pt>
                <c:pt idx="2">
                  <c:v>970</c:v>
                </c:pt>
                <c:pt idx="3">
                  <c:v>4700</c:v>
                </c:pt>
                <c:pt idx="4">
                  <c:v>1800</c:v>
                </c:pt>
                <c:pt idx="5">
                  <c:v>2200</c:v>
                </c:pt>
                <c:pt idx="6">
                  <c:v>1205</c:v>
                </c:pt>
                <c:pt idx="7">
                  <c:v>0</c:v>
                </c:pt>
                <c:pt idx="8">
                  <c:v>3000</c:v>
                </c:pt>
                <c:pt idx="9">
                  <c:v>3600</c:v>
                </c:pt>
                <c:pt idx="10">
                  <c:v>1310</c:v>
                </c:pt>
                <c:pt idx="11">
                  <c:v>4800</c:v>
                </c:pt>
                <c:pt idx="12">
                  <c:v>716.49</c:v>
                </c:pt>
                <c:pt idx="13">
                  <c:v>300</c:v>
                </c:pt>
                <c:pt idx="14">
                  <c:v>200</c:v>
                </c:pt>
                <c:pt idx="15">
                  <c:v>220</c:v>
                </c:pt>
                <c:pt idx="16">
                  <c:v>200</c:v>
                </c:pt>
                <c:pt idx="17">
                  <c:v>0</c:v>
                </c:pt>
                <c:pt idx="18">
                  <c:v>267</c:v>
                </c:pt>
                <c:pt idx="19">
                  <c:v>207</c:v>
                </c:pt>
                <c:pt idx="20">
                  <c:v>795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626A-FF47-8C42-9ECFFED53A5D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>
                  <a:lumMod val="50000"/>
                </a:schemeClr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b="0">
          <a:solidFill>
            <a:schemeClr val="bg1">
              <a:lumMod val="50000"/>
            </a:schemeClr>
          </a:solidFill>
          <a:latin typeface="Roboto" panose="02000000000000000000" pitchFamily="2" charset="0"/>
          <a:ea typeface="Roboto" panose="02000000000000000000" pitchFamily="2" charset="0"/>
          <a:cs typeface="Roboto" panose="020000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0">
                <a:solidFill>
                  <a:schemeClr val="bg1">
                    <a:lumMod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Summary Expenditure | Actual Year to Date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B6A8-6548-BB71-752A50DFDF70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B6A8-6548-BB71-752A50DFDF70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B6A8-6548-BB71-752A50DFDF70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Visuals!$Y$35:$Y$37</c:f>
              <c:strCache>
                <c:ptCount val="3"/>
                <c:pt idx="0">
                  <c:v>Direct costs</c:v>
                </c:pt>
                <c:pt idx="1">
                  <c:v>Overheads</c:v>
                </c:pt>
                <c:pt idx="2">
                  <c:v>Capital</c:v>
                </c:pt>
              </c:strCache>
            </c:strRef>
          </c:cat>
          <c:val>
            <c:numRef>
              <c:f>Visuals!$Z$35:$Z$37</c:f>
              <c:numCache>
                <c:formatCode>#,##0_);[Red]\(#,##0\)</c:formatCode>
                <c:ptCount val="3"/>
                <c:pt idx="0">
                  <c:v>23550</c:v>
                </c:pt>
                <c:pt idx="1">
                  <c:v>14820.49</c:v>
                </c:pt>
                <c:pt idx="2">
                  <c:v>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B3-7F4A-B9ED-666407A452B5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0">
                <a:solidFill>
                  <a:schemeClr val="bg1">
                    <a:lumMod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Income Summary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1.6722408026755852E-2"/>
          <c:y val="7.2223917001404833E-2"/>
          <c:w val="0.77611710952518898"/>
          <c:h val="0.90662449858670224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3577-7E45-9B61-8D50B2EDFEDF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3577-7E45-9B61-8D50B2EDFEDF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3577-7E45-9B61-8D50B2EDFEDF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3577-7E45-9B61-8D50B2EDFED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Visuals!$M$8:$M$11</c:f>
              <c:strCache>
                <c:ptCount val="4"/>
                <c:pt idx="0">
                  <c:v>Earned Income</c:v>
                </c:pt>
                <c:pt idx="1">
                  <c:v>Grants</c:v>
                </c:pt>
                <c:pt idx="2">
                  <c:v>Fundraising &amp; Donations</c:v>
                </c:pt>
                <c:pt idx="3">
                  <c:v>Other Income</c:v>
                </c:pt>
              </c:strCache>
            </c:strRef>
          </c:cat>
          <c:val>
            <c:numRef>
              <c:f>Visuals!$N$8:$N$11</c:f>
              <c:numCache>
                <c:formatCode>#,##0_);[Red]\(#,##0\)</c:formatCode>
                <c:ptCount val="4"/>
                <c:pt idx="0">
                  <c:v>10570</c:v>
                </c:pt>
                <c:pt idx="1">
                  <c:v>40500</c:v>
                </c:pt>
                <c:pt idx="2">
                  <c:v>660</c:v>
                </c:pt>
                <c:pt idx="3">
                  <c:v>1200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15-784C-AB90-0D94249F58DE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0">
                <a:solidFill>
                  <a:schemeClr val="bg1">
                    <a:lumMod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Restrictured Funds |</a:t>
            </a:r>
            <a:r>
              <a:rPr lang="en-GB" b="0" baseline="0">
                <a:solidFill>
                  <a:schemeClr val="bg1">
                    <a:lumMod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 Actual to Date</a:t>
            </a:r>
            <a:endParaRPr lang="en-GB" b="0">
              <a:solidFill>
                <a:schemeClr val="bg1">
                  <a:lumMod val="50000"/>
                </a:schemeClr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665D-1B40-BD9D-BAF9E596F64E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665D-1B40-BD9D-BAF9E596F64E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665D-1B40-BD9D-BAF9E596F64E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Visuals!$N$77:$N$79</c:f>
              <c:strCache>
                <c:ptCount val="3"/>
                <c:pt idx="0">
                  <c:v>Restricted Funds</c:v>
                </c:pt>
                <c:pt idx="1">
                  <c:v>Unrestricted Funds</c:v>
                </c:pt>
                <c:pt idx="2">
                  <c:v>Designated Funds</c:v>
                </c:pt>
              </c:strCache>
            </c:strRef>
          </c:cat>
          <c:val>
            <c:numRef>
              <c:f>Visuals!$O$77:$O$79</c:f>
              <c:numCache>
                <c:formatCode>#,##0_);[Red]\(#,##0\)</c:formatCode>
                <c:ptCount val="3"/>
                <c:pt idx="0">
                  <c:v>21400</c:v>
                </c:pt>
                <c:pt idx="1">
                  <c:v>1254.510000000002</c:v>
                </c:pt>
                <c:pt idx="2">
                  <c:v>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B-0849-AF0C-03E648C86E97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defRPr>
            </a:pPr>
            <a:r>
              <a:rPr lang="en-GB" b="0">
                <a:latin typeface="Roboto" panose="02000000000000000000" pitchFamily="2" charset="0"/>
                <a:ea typeface="Roboto" panose="02000000000000000000" pitchFamily="2" charset="0"/>
                <a:cs typeface="Roboto" panose="02000000000000000000" pitchFamily="2" charset="0"/>
              </a:rPr>
              <a:t>Detailed Overview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Roboto" panose="02000000000000000000" pitchFamily="2" charset="0"/>
              <a:ea typeface="Roboto" panose="02000000000000000000" pitchFamily="2" charset="0"/>
              <a:cs typeface="Roboto" panose="02000000000000000000" pitchFamily="2" charset="0"/>
            </a:defRPr>
          </a:pPr>
          <a:endParaRPr lang="en-US"/>
        </a:p>
      </c:txPr>
    </c:title>
    <c:autoTitleDeleted val="0"/>
    <c:view3D>
      <c:rotX val="10"/>
      <c:rotY val="0"/>
      <c:depthPercent val="100"/>
      <c:rAngAx val="0"/>
    </c:view3D>
    <c:floor>
      <c:thickness val="0"/>
      <c:spPr>
        <a:solidFill>
          <a:schemeClr val="lt1"/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'Mgment report'!$B$6:$B$8</c:f>
              <c:strCache>
                <c:ptCount val="3"/>
                <c:pt idx="0">
                  <c:v>BUDGET</c:v>
                </c:pt>
                <c:pt idx="2">
                  <c:v>2024/25</c:v>
                </c:pt>
              </c:strCache>
            </c:strRef>
          </c:tx>
          <c:spPr>
            <a:pattFill prst="ltDnDiag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solidFill>
                <a:schemeClr val="accent2"/>
              </a:solidFill>
            </a:ln>
            <a:effectLst/>
            <a:sp3d>
              <a:contourClr>
                <a:schemeClr val="accent2"/>
              </a:contourClr>
            </a:sp3d>
          </c:spPr>
          <c:invertIfNegative val="0"/>
          <c:cat>
            <c:strRef>
              <c:f>'Mgment report'!$A$9:$A$20</c:f>
              <c:strCache>
                <c:ptCount val="12"/>
                <c:pt idx="0">
                  <c:v>INCOME</c:v>
                </c:pt>
                <c:pt idx="1">
                  <c:v>Earned income - café</c:v>
                </c:pt>
                <c:pt idx="2">
                  <c:v>Contract/earned income</c:v>
                </c:pt>
                <c:pt idx="3">
                  <c:v>Rental/room hire income</c:v>
                </c:pt>
                <c:pt idx="4">
                  <c:v>Grant - Main funder</c:v>
                </c:pt>
                <c:pt idx="5">
                  <c:v>Grant - fund 2</c:v>
                </c:pt>
                <c:pt idx="6">
                  <c:v>Grant - fund 3</c:v>
                </c:pt>
                <c:pt idx="7">
                  <c:v>Small grants</c:v>
                </c:pt>
                <c:pt idx="8">
                  <c:v>Donations</c:v>
                </c:pt>
                <c:pt idx="9">
                  <c:v>Fundraising</c:v>
                </c:pt>
                <c:pt idx="10">
                  <c:v>Other income</c:v>
                </c:pt>
                <c:pt idx="11">
                  <c:v>Other income</c:v>
                </c:pt>
              </c:strCache>
            </c:strRef>
          </c:cat>
          <c:val>
            <c:numRef>
              <c:f>'Mgment report'!$B$9:$B$20</c:f>
              <c:numCache>
                <c:formatCode>#,##0_);[Red]\(#,##0\)</c:formatCode>
                <c:ptCount val="12"/>
                <c:pt idx="0">
                  <c:v>0</c:v>
                </c:pt>
                <c:pt idx="1">
                  <c:v>5000</c:v>
                </c:pt>
                <c:pt idx="2">
                  <c:v>10000</c:v>
                </c:pt>
                <c:pt idx="3">
                  <c:v>6000</c:v>
                </c:pt>
                <c:pt idx="4">
                  <c:v>25000</c:v>
                </c:pt>
                <c:pt idx="5">
                  <c:v>13000</c:v>
                </c:pt>
                <c:pt idx="6">
                  <c:v>8000</c:v>
                </c:pt>
                <c:pt idx="7">
                  <c:v>3500</c:v>
                </c:pt>
                <c:pt idx="8">
                  <c:v>200</c:v>
                </c:pt>
                <c:pt idx="9">
                  <c:v>1200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90-B44F-BD79-246B01F9B3F3}"/>
            </c:ext>
          </c:extLst>
        </c:ser>
        <c:ser>
          <c:idx val="1"/>
          <c:order val="1"/>
          <c:tx>
            <c:strRef>
              <c:f>'Mgment report'!$C$6:$C$8</c:f>
              <c:strCache>
                <c:ptCount val="3"/>
                <c:pt idx="0">
                  <c:v>ACTUAL</c:v>
                </c:pt>
                <c:pt idx="2">
                  <c:v>date</c:v>
                </c:pt>
              </c:strCache>
            </c:strRef>
          </c:tx>
          <c:spPr>
            <a:pattFill prst="ltDnDiag">
              <a:fgClr>
                <a:schemeClr val="accent4"/>
              </a:fgClr>
              <a:bgClr>
                <a:schemeClr val="accent4">
                  <a:lumMod val="20000"/>
                  <a:lumOff val="80000"/>
                </a:schemeClr>
              </a:bgClr>
            </a:pattFill>
            <a:ln>
              <a:solidFill>
                <a:schemeClr val="accent4"/>
              </a:solidFill>
            </a:ln>
            <a:effectLst/>
            <a:sp3d>
              <a:contourClr>
                <a:schemeClr val="accent4"/>
              </a:contourClr>
            </a:sp3d>
          </c:spPr>
          <c:invertIfNegative val="0"/>
          <c:cat>
            <c:strRef>
              <c:f>'Mgment report'!$A$9:$A$20</c:f>
              <c:strCache>
                <c:ptCount val="12"/>
                <c:pt idx="0">
                  <c:v>INCOME</c:v>
                </c:pt>
                <c:pt idx="1">
                  <c:v>Earned income - café</c:v>
                </c:pt>
                <c:pt idx="2">
                  <c:v>Contract/earned income</c:v>
                </c:pt>
                <c:pt idx="3">
                  <c:v>Rental/room hire income</c:v>
                </c:pt>
                <c:pt idx="4">
                  <c:v>Grant - Main funder</c:v>
                </c:pt>
                <c:pt idx="5">
                  <c:v>Grant - fund 2</c:v>
                </c:pt>
                <c:pt idx="6">
                  <c:v>Grant - fund 3</c:v>
                </c:pt>
                <c:pt idx="7">
                  <c:v>Small grants</c:v>
                </c:pt>
                <c:pt idx="8">
                  <c:v>Donations</c:v>
                </c:pt>
                <c:pt idx="9">
                  <c:v>Fundraising</c:v>
                </c:pt>
                <c:pt idx="10">
                  <c:v>Other income</c:v>
                </c:pt>
                <c:pt idx="11">
                  <c:v>Other income</c:v>
                </c:pt>
              </c:strCache>
            </c:strRef>
          </c:cat>
          <c:val>
            <c:numRef>
              <c:f>'Mgment report'!$C$9:$C$20</c:f>
              <c:numCache>
                <c:formatCode>#,##0_);[Red]\(#,##0\)</c:formatCode>
                <c:ptCount val="12"/>
                <c:pt idx="0">
                  <c:v>0</c:v>
                </c:pt>
                <c:pt idx="1">
                  <c:v>350</c:v>
                </c:pt>
                <c:pt idx="2">
                  <c:v>2500</c:v>
                </c:pt>
                <c:pt idx="3">
                  <c:v>600</c:v>
                </c:pt>
                <c:pt idx="4">
                  <c:v>0</c:v>
                </c:pt>
                <c:pt idx="5">
                  <c:v>0</c:v>
                </c:pt>
                <c:pt idx="6">
                  <c:v>8000</c:v>
                </c:pt>
                <c:pt idx="7">
                  <c:v>500</c:v>
                </c:pt>
                <c:pt idx="8">
                  <c:v>65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90-B44F-BD79-246B01F9B3F3}"/>
            </c:ext>
          </c:extLst>
        </c:ser>
        <c:ser>
          <c:idx val="2"/>
          <c:order val="2"/>
          <c:tx>
            <c:strRef>
              <c:f>'Mgment report'!$D$6:$D$8</c:f>
              <c:strCache>
                <c:ptCount val="3"/>
                <c:pt idx="0">
                  <c:v>ACTUAL</c:v>
                </c:pt>
                <c:pt idx="2">
                  <c:v>year-to-date</c:v>
                </c:pt>
              </c:strCache>
            </c:strRef>
          </c:tx>
          <c:spPr>
            <a:pattFill prst="ltDnDiag">
              <a:fgClr>
                <a:schemeClr val="accent6"/>
              </a:fgClr>
              <a:bgClr>
                <a:schemeClr val="accent6">
                  <a:lumMod val="20000"/>
                  <a:lumOff val="80000"/>
                </a:schemeClr>
              </a:bgClr>
            </a:pattFill>
            <a:ln>
              <a:solidFill>
                <a:schemeClr val="accent6"/>
              </a:solidFill>
            </a:ln>
            <a:effectLst/>
            <a:sp3d>
              <a:contourClr>
                <a:schemeClr val="accent6"/>
              </a:contourClr>
            </a:sp3d>
          </c:spPr>
          <c:invertIfNegative val="0"/>
          <c:cat>
            <c:strRef>
              <c:f>'Mgment report'!$A$9:$A$20</c:f>
              <c:strCache>
                <c:ptCount val="12"/>
                <c:pt idx="0">
                  <c:v>INCOME</c:v>
                </c:pt>
                <c:pt idx="1">
                  <c:v>Earned income - café</c:v>
                </c:pt>
                <c:pt idx="2">
                  <c:v>Contract/earned income</c:v>
                </c:pt>
                <c:pt idx="3">
                  <c:v>Rental/room hire income</c:v>
                </c:pt>
                <c:pt idx="4">
                  <c:v>Grant - Main funder</c:v>
                </c:pt>
                <c:pt idx="5">
                  <c:v>Grant - fund 2</c:v>
                </c:pt>
                <c:pt idx="6">
                  <c:v>Grant - fund 3</c:v>
                </c:pt>
                <c:pt idx="7">
                  <c:v>Small grants</c:v>
                </c:pt>
                <c:pt idx="8">
                  <c:v>Donations</c:v>
                </c:pt>
                <c:pt idx="9">
                  <c:v>Fundraising</c:v>
                </c:pt>
                <c:pt idx="10">
                  <c:v>Other income</c:v>
                </c:pt>
                <c:pt idx="11">
                  <c:v>Other income</c:v>
                </c:pt>
              </c:strCache>
            </c:strRef>
          </c:cat>
          <c:val>
            <c:numRef>
              <c:f>'Mgment report'!$D$9:$D$20</c:f>
              <c:numCache>
                <c:formatCode>#,##0_);[Red]\(#,##0\)</c:formatCode>
                <c:ptCount val="12"/>
                <c:pt idx="0">
                  <c:v>0</c:v>
                </c:pt>
                <c:pt idx="1">
                  <c:v>2470</c:v>
                </c:pt>
                <c:pt idx="2">
                  <c:v>5000</c:v>
                </c:pt>
                <c:pt idx="3">
                  <c:v>3100</c:v>
                </c:pt>
                <c:pt idx="4">
                  <c:v>25000</c:v>
                </c:pt>
                <c:pt idx="5">
                  <c:v>6500</c:v>
                </c:pt>
                <c:pt idx="6">
                  <c:v>8000</c:v>
                </c:pt>
                <c:pt idx="7">
                  <c:v>1000</c:v>
                </c:pt>
                <c:pt idx="8">
                  <c:v>180</c:v>
                </c:pt>
                <c:pt idx="9">
                  <c:v>480</c:v>
                </c:pt>
                <c:pt idx="10">
                  <c:v>1200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90-B44F-BD79-246B01F9B3F3}"/>
            </c:ext>
          </c:extLst>
        </c:ser>
        <c:ser>
          <c:idx val="3"/>
          <c:order val="3"/>
          <c:tx>
            <c:strRef>
              <c:f>'Mgment report'!$E$6:$E$8</c:f>
              <c:strCache>
                <c:ptCount val="3"/>
                <c:pt idx="0">
                  <c:v>BUDGET TO</c:v>
                </c:pt>
                <c:pt idx="2">
                  <c:v>date</c:v>
                </c:pt>
              </c:strCache>
            </c:strRef>
          </c:tx>
          <c:spPr>
            <a:pattFill prst="ltDnDiag">
              <a:fgClr>
                <a:schemeClr val="accent2">
                  <a:lumMod val="60000"/>
                </a:schemeClr>
              </a:fgClr>
              <a:bgClr>
                <a:schemeClr val="accent2">
                  <a:lumMod val="60000"/>
                  <a:lumMod val="20000"/>
                  <a:lumOff val="80000"/>
                </a:schemeClr>
              </a:bgClr>
            </a:pattFill>
            <a:ln>
              <a:solidFill>
                <a:schemeClr val="accent2">
                  <a:lumMod val="60000"/>
                </a:schemeClr>
              </a:solidFill>
            </a:ln>
            <a:effectLst/>
            <a:sp3d>
              <a:contourClr>
                <a:schemeClr val="accent2">
                  <a:lumMod val="60000"/>
                </a:schemeClr>
              </a:contourClr>
            </a:sp3d>
          </c:spPr>
          <c:invertIfNegative val="0"/>
          <c:cat>
            <c:strRef>
              <c:f>'Mgment report'!$A$9:$A$20</c:f>
              <c:strCache>
                <c:ptCount val="12"/>
                <c:pt idx="0">
                  <c:v>INCOME</c:v>
                </c:pt>
                <c:pt idx="1">
                  <c:v>Earned income - café</c:v>
                </c:pt>
                <c:pt idx="2">
                  <c:v>Contract/earned income</c:v>
                </c:pt>
                <c:pt idx="3">
                  <c:v>Rental/room hire income</c:v>
                </c:pt>
                <c:pt idx="4">
                  <c:v>Grant - Main funder</c:v>
                </c:pt>
                <c:pt idx="5">
                  <c:v>Grant - fund 2</c:v>
                </c:pt>
                <c:pt idx="6">
                  <c:v>Grant - fund 3</c:v>
                </c:pt>
                <c:pt idx="7">
                  <c:v>Small grants</c:v>
                </c:pt>
                <c:pt idx="8">
                  <c:v>Donations</c:v>
                </c:pt>
                <c:pt idx="9">
                  <c:v>Fundraising</c:v>
                </c:pt>
                <c:pt idx="10">
                  <c:v>Other income</c:v>
                </c:pt>
                <c:pt idx="11">
                  <c:v>Other income</c:v>
                </c:pt>
              </c:strCache>
            </c:strRef>
          </c:cat>
          <c:val>
            <c:numRef>
              <c:f>'Mgment report'!$E$9:$E$20</c:f>
              <c:numCache>
                <c:formatCode>#,##0_);[Red]\(#,##0\)</c:formatCode>
                <c:ptCount val="12"/>
                <c:pt idx="0">
                  <c:v>0</c:v>
                </c:pt>
                <c:pt idx="1">
                  <c:v>3000</c:v>
                </c:pt>
                <c:pt idx="2">
                  <c:v>5000</c:v>
                </c:pt>
                <c:pt idx="3">
                  <c:v>3000</c:v>
                </c:pt>
                <c:pt idx="4">
                  <c:v>25000</c:v>
                </c:pt>
                <c:pt idx="5">
                  <c:v>6500</c:v>
                </c:pt>
                <c:pt idx="6">
                  <c:v>8000</c:v>
                </c:pt>
                <c:pt idx="7">
                  <c:v>2000</c:v>
                </c:pt>
                <c:pt idx="8">
                  <c:v>120</c:v>
                </c:pt>
                <c:pt idx="9">
                  <c:v>400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190-B44F-BD79-246B01F9B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0"/>
        <c:gapDepth val="0"/>
        <c:shape val="box"/>
        <c:axId val="1467661008"/>
        <c:axId val="1467662720"/>
        <c:axId val="0"/>
      </c:bar3DChart>
      <c:catAx>
        <c:axId val="1467661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67662720"/>
        <c:crosses val="autoZero"/>
        <c:auto val="1"/>
        <c:lblAlgn val="ctr"/>
        <c:lblOffset val="100"/>
        <c:noMultiLvlLbl val="0"/>
      </c:catAx>
      <c:valAx>
        <c:axId val="1467662720"/>
        <c:scaling>
          <c:orientation val="minMax"/>
        </c:scaling>
        <c:delete val="0"/>
        <c:axPos val="l"/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67661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8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/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pattFill prst="ltDn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>
        <a:solidFill>
          <a:schemeClr val="phClr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/>
      </a:solidFill>
      <a:sp3d/>
    </cs:spPr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34</xdr:row>
      <xdr:rowOff>218964</xdr:rowOff>
    </xdr:from>
    <xdr:to>
      <xdr:col>12</xdr:col>
      <xdr:colOff>109482</xdr:colOff>
      <xdr:row>65</xdr:row>
      <xdr:rowOff>98534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4CC265A-3273-DC47-A9EB-895ED24A02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317500</xdr:colOff>
      <xdr:row>34</xdr:row>
      <xdr:rowOff>228600</xdr:rowOff>
    </xdr:from>
    <xdr:to>
      <xdr:col>21</xdr:col>
      <xdr:colOff>660400</xdr:colOff>
      <xdr:row>65</xdr:row>
      <xdr:rowOff>101600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21894A4-6FCC-F9C4-0DD1-3963F9875FF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37642</xdr:colOff>
      <xdr:row>5</xdr:row>
      <xdr:rowOff>201873</xdr:rowOff>
    </xdr:from>
    <xdr:to>
      <xdr:col>11</xdr:col>
      <xdr:colOff>398648</xdr:colOff>
      <xdr:row>29</xdr:row>
      <xdr:rowOff>80790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98B9BF05-C8D4-F903-59AA-D5EE69A6FB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45640</xdr:colOff>
      <xdr:row>73</xdr:row>
      <xdr:rowOff>116681</xdr:rowOff>
    </xdr:from>
    <xdr:to>
      <xdr:col>12</xdr:col>
      <xdr:colOff>99218</xdr:colOff>
      <xdr:row>89</xdr:row>
      <xdr:rowOff>39688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E83B6E75-5C49-68A8-68A6-7F192157A3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765061</xdr:colOff>
      <xdr:row>3</xdr:row>
      <xdr:rowOff>153012</xdr:rowOff>
    </xdr:from>
    <xdr:to>
      <xdr:col>34</xdr:col>
      <xdr:colOff>22646</xdr:colOff>
      <xdr:row>27</xdr:row>
      <xdr:rowOff>61204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9E05A73-EDCE-FA44-B673-BD19774CA1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0"/>
  <sheetViews>
    <sheetView zoomScaleNormal="100" workbookViewId="0">
      <selection activeCell="A7" sqref="A6:E20"/>
    </sheetView>
  </sheetViews>
  <sheetFormatPr baseColWidth="10" defaultColWidth="8.83203125" defaultRowHeight="14"/>
  <cols>
    <col min="1" max="1" width="37.1640625" style="3" customWidth="1"/>
    <col min="2" max="6" width="17.83203125" style="2" customWidth="1"/>
    <col min="7" max="7" width="55" style="3" customWidth="1"/>
    <col min="8" max="16384" width="8.83203125" style="3"/>
  </cols>
  <sheetData>
    <row r="1" spans="1:8">
      <c r="A1" s="69"/>
      <c r="B1" s="70"/>
      <c r="C1" s="70"/>
      <c r="D1" s="70"/>
      <c r="E1" s="70"/>
      <c r="F1" s="70"/>
      <c r="G1" s="71"/>
    </row>
    <row r="2" spans="1:8" ht="97" customHeight="1">
      <c r="A2" s="72" t="e" vm="1">
        <v>#VALUE!</v>
      </c>
      <c r="B2" s="72"/>
      <c r="C2" s="72"/>
      <c r="D2" s="73" t="s">
        <v>82</v>
      </c>
      <c r="E2" s="74"/>
      <c r="F2" s="74"/>
      <c r="G2" s="75"/>
    </row>
    <row r="3" spans="1:8" ht="37" customHeight="1">
      <c r="A3" s="69"/>
      <c r="B3" s="70"/>
      <c r="C3" s="70"/>
      <c r="D3" s="70"/>
      <c r="E3" s="70"/>
      <c r="F3" s="70"/>
      <c r="G3" s="71"/>
    </row>
    <row r="4" spans="1:8" ht="23">
      <c r="A4" s="12" t="s">
        <v>18</v>
      </c>
      <c r="B4" s="11" t="s">
        <v>20</v>
      </c>
      <c r="C4" s="36">
        <v>45536</v>
      </c>
      <c r="D4" s="37" t="s">
        <v>21</v>
      </c>
      <c r="E4" s="36">
        <v>45565</v>
      </c>
    </row>
    <row r="5" spans="1:8" ht="18">
      <c r="A5" s="1"/>
    </row>
    <row r="6" spans="1:8" s="10" customFormat="1" ht="17">
      <c r="A6" s="14"/>
      <c r="B6" s="76" t="s">
        <v>77</v>
      </c>
      <c r="C6" s="76" t="s">
        <v>78</v>
      </c>
      <c r="D6" s="76" t="s">
        <v>78</v>
      </c>
      <c r="E6" s="76" t="s">
        <v>79</v>
      </c>
      <c r="F6" s="15" t="s">
        <v>80</v>
      </c>
      <c r="G6" s="76" t="s">
        <v>81</v>
      </c>
    </row>
    <row r="7" spans="1:8" s="10" customFormat="1" ht="17">
      <c r="A7" s="14"/>
      <c r="B7" s="77"/>
      <c r="C7" s="77"/>
      <c r="D7" s="77"/>
      <c r="E7" s="77"/>
      <c r="F7" s="16" t="s">
        <v>11</v>
      </c>
      <c r="G7" s="78"/>
    </row>
    <row r="8" spans="1:8" s="10" customFormat="1" ht="17">
      <c r="A8" s="17"/>
      <c r="B8" s="18" t="s">
        <v>17</v>
      </c>
      <c r="C8" s="19" t="s">
        <v>19</v>
      </c>
      <c r="D8" s="16" t="s">
        <v>10</v>
      </c>
      <c r="E8" s="19" t="s">
        <v>19</v>
      </c>
      <c r="F8" s="16" t="s">
        <v>9</v>
      </c>
      <c r="G8" s="77"/>
    </row>
    <row r="9" spans="1:8" s="10" customFormat="1" ht="21">
      <c r="A9" s="20" t="s">
        <v>0</v>
      </c>
      <c r="B9" s="21" t="s">
        <v>5</v>
      </c>
      <c r="C9" s="21" t="s">
        <v>5</v>
      </c>
      <c r="D9" s="21" t="s">
        <v>5</v>
      </c>
      <c r="E9" s="21" t="s">
        <v>5</v>
      </c>
      <c r="F9" s="21" t="s">
        <v>5</v>
      </c>
      <c r="G9" s="22"/>
    </row>
    <row r="10" spans="1:8" s="10" customFormat="1" ht="17">
      <c r="A10" s="6" t="s">
        <v>53</v>
      </c>
      <c r="B10" s="38">
        <v>5000</v>
      </c>
      <c r="C10" s="7">
        <v>350</v>
      </c>
      <c r="D10" s="7">
        <v>2470</v>
      </c>
      <c r="E10" s="38">
        <v>3000</v>
      </c>
      <c r="F10" s="8">
        <f t="shared" ref="F10:F20" si="0">D10-E10</f>
        <v>-530</v>
      </c>
      <c r="G10" s="9" t="s">
        <v>55</v>
      </c>
      <c r="H10" s="23"/>
    </row>
    <row r="11" spans="1:8" s="10" customFormat="1" ht="17">
      <c r="A11" s="6" t="s">
        <v>52</v>
      </c>
      <c r="B11" s="38">
        <v>10000</v>
      </c>
      <c r="C11" s="7">
        <v>2500</v>
      </c>
      <c r="D11" s="7">
        <v>5000</v>
      </c>
      <c r="E11" s="38">
        <v>5000</v>
      </c>
      <c r="F11" s="8">
        <f t="shared" si="0"/>
        <v>0</v>
      </c>
      <c r="G11" s="9" t="s">
        <v>56</v>
      </c>
      <c r="H11" s="23"/>
    </row>
    <row r="12" spans="1:8" s="10" customFormat="1" ht="17">
      <c r="A12" s="6" t="s">
        <v>22</v>
      </c>
      <c r="B12" s="38">
        <v>6000</v>
      </c>
      <c r="C12" s="7">
        <v>600</v>
      </c>
      <c r="D12" s="7">
        <v>3100</v>
      </c>
      <c r="E12" s="38">
        <v>3000</v>
      </c>
      <c r="F12" s="8">
        <f t="shared" si="0"/>
        <v>100</v>
      </c>
      <c r="G12" s="9" t="s">
        <v>57</v>
      </c>
      <c r="H12" s="23"/>
    </row>
    <row r="13" spans="1:8" s="10" customFormat="1" ht="17">
      <c r="A13" s="6" t="s">
        <v>8</v>
      </c>
      <c r="B13" s="38">
        <v>25000</v>
      </c>
      <c r="C13" s="7">
        <v>0</v>
      </c>
      <c r="D13" s="7">
        <v>25000</v>
      </c>
      <c r="E13" s="38">
        <v>25000</v>
      </c>
      <c r="F13" s="8">
        <f t="shared" si="0"/>
        <v>0</v>
      </c>
      <c r="G13" s="9" t="s">
        <v>58</v>
      </c>
      <c r="H13" s="23"/>
    </row>
    <row r="14" spans="1:8" s="10" customFormat="1" ht="17">
      <c r="A14" s="6" t="s">
        <v>60</v>
      </c>
      <c r="B14" s="38">
        <v>13000</v>
      </c>
      <c r="C14" s="7">
        <v>0</v>
      </c>
      <c r="D14" s="7">
        <v>6500</v>
      </c>
      <c r="E14" s="38">
        <v>6500</v>
      </c>
      <c r="F14" s="8">
        <f t="shared" si="0"/>
        <v>0</v>
      </c>
      <c r="G14" s="9" t="s">
        <v>62</v>
      </c>
      <c r="H14" s="23"/>
    </row>
    <row r="15" spans="1:8" s="10" customFormat="1" ht="17">
      <c r="A15" s="6" t="s">
        <v>61</v>
      </c>
      <c r="B15" s="38">
        <v>8000</v>
      </c>
      <c r="C15" s="7">
        <v>8000</v>
      </c>
      <c r="D15" s="7">
        <v>8000</v>
      </c>
      <c r="E15" s="38">
        <v>8000</v>
      </c>
      <c r="F15" s="8">
        <f t="shared" si="0"/>
        <v>0</v>
      </c>
      <c r="G15" s="9" t="s">
        <v>63</v>
      </c>
      <c r="H15" s="23"/>
    </row>
    <row r="16" spans="1:8" s="10" customFormat="1" ht="17">
      <c r="A16" s="6" t="s">
        <v>23</v>
      </c>
      <c r="B16" s="38">
        <v>3500</v>
      </c>
      <c r="C16" s="7">
        <v>500</v>
      </c>
      <c r="D16" s="7">
        <v>1000</v>
      </c>
      <c r="E16" s="38">
        <v>2000</v>
      </c>
      <c r="F16" s="8">
        <f t="shared" si="0"/>
        <v>-1000</v>
      </c>
      <c r="G16" s="9" t="s">
        <v>64</v>
      </c>
      <c r="H16" s="23"/>
    </row>
    <row r="17" spans="1:8" s="10" customFormat="1" ht="17">
      <c r="A17" s="6" t="s">
        <v>24</v>
      </c>
      <c r="B17" s="38">
        <v>200</v>
      </c>
      <c r="C17" s="7">
        <v>65</v>
      </c>
      <c r="D17" s="7">
        <v>180</v>
      </c>
      <c r="E17" s="38">
        <v>120</v>
      </c>
      <c r="F17" s="8">
        <f t="shared" si="0"/>
        <v>60</v>
      </c>
      <c r="G17" s="9"/>
      <c r="H17" s="23"/>
    </row>
    <row r="18" spans="1:8" s="10" customFormat="1" ht="17">
      <c r="A18" s="6" t="s">
        <v>12</v>
      </c>
      <c r="B18" s="38">
        <v>1200</v>
      </c>
      <c r="C18" s="7">
        <v>0</v>
      </c>
      <c r="D18" s="7">
        <v>480</v>
      </c>
      <c r="E18" s="38">
        <v>400</v>
      </c>
      <c r="F18" s="8">
        <f t="shared" si="0"/>
        <v>80</v>
      </c>
      <c r="G18" s="9" t="s">
        <v>65</v>
      </c>
      <c r="H18" s="23"/>
    </row>
    <row r="19" spans="1:8" s="10" customFormat="1" ht="17">
      <c r="A19" s="6" t="s">
        <v>25</v>
      </c>
      <c r="B19" s="38">
        <v>0</v>
      </c>
      <c r="C19" s="7">
        <v>0</v>
      </c>
      <c r="D19" s="7">
        <v>1200</v>
      </c>
      <c r="E19" s="38">
        <v>0</v>
      </c>
      <c r="F19" s="8">
        <f t="shared" si="0"/>
        <v>1200</v>
      </c>
      <c r="G19" s="9" t="s">
        <v>66</v>
      </c>
      <c r="H19" s="23"/>
    </row>
    <row r="20" spans="1:8" s="10" customFormat="1" ht="17">
      <c r="A20" s="6" t="s">
        <v>25</v>
      </c>
      <c r="B20" s="49">
        <v>0</v>
      </c>
      <c r="C20" s="43">
        <v>0</v>
      </c>
      <c r="D20" s="43">
        <v>0</v>
      </c>
      <c r="E20" s="49">
        <v>0</v>
      </c>
      <c r="F20" s="44">
        <f t="shared" si="0"/>
        <v>0</v>
      </c>
      <c r="G20" s="9"/>
      <c r="H20" s="23"/>
    </row>
    <row r="21" spans="1:8" s="10" customFormat="1" ht="17">
      <c r="A21" s="6" t="s">
        <v>6</v>
      </c>
      <c r="B21" s="50">
        <f>SUM(B10:B20)</f>
        <v>71900</v>
      </c>
      <c r="C21" s="51">
        <f>SUM(C10:C20)</f>
        <v>12015</v>
      </c>
      <c r="D21" s="51">
        <f>SUM(D10:D20)</f>
        <v>52930</v>
      </c>
      <c r="E21" s="50">
        <f>SUM(E10:E20)</f>
        <v>53020</v>
      </c>
      <c r="F21" s="51">
        <f>SUM(F10:F20)</f>
        <v>-90</v>
      </c>
      <c r="G21" s="9"/>
      <c r="H21" s="23"/>
    </row>
    <row r="22" spans="1:8" s="10" customFormat="1" ht="17">
      <c r="A22" s="24"/>
      <c r="B22" s="25"/>
      <c r="C22" s="25"/>
      <c r="D22" s="25"/>
      <c r="E22" s="25"/>
      <c r="F22" s="25"/>
      <c r="G22" s="26"/>
    </row>
    <row r="23" spans="1:8" s="10" customFormat="1" ht="21">
      <c r="A23" s="20" t="s">
        <v>1</v>
      </c>
      <c r="B23" s="27"/>
      <c r="C23" s="27"/>
      <c r="D23" s="27"/>
      <c r="E23" s="27"/>
      <c r="F23" s="27"/>
      <c r="G23" s="22"/>
    </row>
    <row r="24" spans="1:8" s="10" customFormat="1" ht="33" customHeight="1">
      <c r="A24" s="54" t="s">
        <v>90</v>
      </c>
      <c r="B24" s="27"/>
      <c r="C24" s="27"/>
      <c r="D24" s="27"/>
      <c r="E24" s="27"/>
      <c r="F24" s="27"/>
      <c r="G24" s="22"/>
      <c r="H24" s="23"/>
    </row>
    <row r="25" spans="1:8" s="10" customFormat="1" ht="17">
      <c r="A25" s="6" t="s">
        <v>2</v>
      </c>
      <c r="B25" s="38">
        <v>24000</v>
      </c>
      <c r="C25" s="7">
        <v>2100</v>
      </c>
      <c r="D25" s="7">
        <v>12600</v>
      </c>
      <c r="E25" s="38">
        <v>12000</v>
      </c>
      <c r="F25" s="8">
        <f>E25-D25</f>
        <v>-600</v>
      </c>
      <c r="G25" s="9" t="s">
        <v>67</v>
      </c>
      <c r="H25" s="23"/>
    </row>
    <row r="26" spans="1:8" s="10" customFormat="1" ht="17">
      <c r="A26" s="6" t="s">
        <v>26</v>
      </c>
      <c r="B26" s="38">
        <v>240</v>
      </c>
      <c r="C26" s="7">
        <v>0</v>
      </c>
      <c r="D26" s="7">
        <v>75</v>
      </c>
      <c r="E26" s="38">
        <v>120</v>
      </c>
      <c r="F26" s="8">
        <f t="shared" ref="F26:F45" si="1">E26-D26</f>
        <v>45</v>
      </c>
      <c r="G26" s="9"/>
      <c r="H26" s="23"/>
    </row>
    <row r="27" spans="1:8" s="10" customFormat="1" ht="17">
      <c r="A27" s="6" t="s">
        <v>29</v>
      </c>
      <c r="B27" s="38">
        <v>1400</v>
      </c>
      <c r="C27" s="7">
        <v>65</v>
      </c>
      <c r="D27" s="7">
        <v>970</v>
      </c>
      <c r="E27" s="38">
        <v>800</v>
      </c>
      <c r="F27" s="8">
        <f t="shared" si="1"/>
        <v>-170</v>
      </c>
      <c r="G27" s="9" t="s">
        <v>68</v>
      </c>
      <c r="H27" s="23"/>
    </row>
    <row r="28" spans="1:8" s="10" customFormat="1" ht="17">
      <c r="A28" s="6" t="s">
        <v>27</v>
      </c>
      <c r="B28" s="38">
        <v>6200</v>
      </c>
      <c r="C28" s="7">
        <v>1000</v>
      </c>
      <c r="D28" s="7">
        <v>4700</v>
      </c>
      <c r="E28" s="38">
        <v>4000</v>
      </c>
      <c r="F28" s="8">
        <f>E28-D28</f>
        <v>-700</v>
      </c>
      <c r="G28" s="9" t="s">
        <v>69</v>
      </c>
      <c r="H28" s="23"/>
    </row>
    <row r="29" spans="1:8" s="10" customFormat="1" ht="17">
      <c r="A29" s="6" t="s">
        <v>28</v>
      </c>
      <c r="B29" s="38">
        <v>5000</v>
      </c>
      <c r="C29" s="7">
        <v>300</v>
      </c>
      <c r="D29" s="7">
        <v>1800</v>
      </c>
      <c r="E29" s="38">
        <v>2700</v>
      </c>
      <c r="F29" s="8">
        <f t="shared" si="1"/>
        <v>900</v>
      </c>
      <c r="G29" s="9" t="s">
        <v>70</v>
      </c>
      <c r="H29" s="23"/>
    </row>
    <row r="30" spans="1:8" s="10" customFormat="1" ht="17">
      <c r="A30" s="6" t="s">
        <v>14</v>
      </c>
      <c r="B30" s="38">
        <v>2000</v>
      </c>
      <c r="C30" s="7">
        <v>0</v>
      </c>
      <c r="D30" s="7">
        <v>2200</v>
      </c>
      <c r="E30" s="38">
        <v>2000</v>
      </c>
      <c r="F30" s="8">
        <f t="shared" si="1"/>
        <v>-200</v>
      </c>
      <c r="G30" s="9" t="s">
        <v>76</v>
      </c>
      <c r="H30" s="23"/>
    </row>
    <row r="31" spans="1:8" s="10" customFormat="1" ht="17">
      <c r="A31" s="6" t="s">
        <v>13</v>
      </c>
      <c r="B31" s="38">
        <v>2000</v>
      </c>
      <c r="C31" s="7">
        <v>600</v>
      </c>
      <c r="D31" s="7">
        <v>1205</v>
      </c>
      <c r="E31" s="38">
        <v>1200</v>
      </c>
      <c r="F31" s="8">
        <f t="shared" si="1"/>
        <v>-5</v>
      </c>
      <c r="G31" s="9" t="s">
        <v>56</v>
      </c>
      <c r="H31" s="23"/>
    </row>
    <row r="32" spans="1:8" s="10" customFormat="1" ht="17">
      <c r="A32" s="6" t="s">
        <v>30</v>
      </c>
      <c r="B32" s="38">
        <v>0</v>
      </c>
      <c r="C32" s="7">
        <v>0</v>
      </c>
      <c r="D32" s="7">
        <v>0</v>
      </c>
      <c r="E32" s="38">
        <v>0</v>
      </c>
      <c r="F32" s="8">
        <f t="shared" si="1"/>
        <v>0</v>
      </c>
      <c r="G32" s="9"/>
      <c r="H32" s="23"/>
    </row>
    <row r="33" spans="1:8" s="10" customFormat="1" ht="31" customHeight="1">
      <c r="A33" s="52" t="s">
        <v>89</v>
      </c>
      <c r="B33" s="35"/>
      <c r="C33" s="35"/>
      <c r="D33" s="35"/>
      <c r="E33" s="35"/>
      <c r="F33" s="35"/>
      <c r="G33" s="53"/>
      <c r="H33" s="23"/>
    </row>
    <row r="34" spans="1:8" s="10" customFormat="1" ht="17">
      <c r="A34" s="6" t="s">
        <v>3</v>
      </c>
      <c r="B34" s="38">
        <v>6000</v>
      </c>
      <c r="C34" s="7">
        <v>500</v>
      </c>
      <c r="D34" s="7">
        <v>3000</v>
      </c>
      <c r="E34" s="38">
        <v>3000</v>
      </c>
      <c r="F34" s="8">
        <f t="shared" si="1"/>
        <v>0</v>
      </c>
      <c r="G34" s="9"/>
      <c r="H34" s="23"/>
    </row>
    <row r="35" spans="1:8" s="10" customFormat="1" ht="17">
      <c r="A35" s="6" t="s">
        <v>31</v>
      </c>
      <c r="B35" s="38">
        <v>6000</v>
      </c>
      <c r="C35" s="7">
        <v>500</v>
      </c>
      <c r="D35" s="7">
        <v>3600</v>
      </c>
      <c r="E35" s="38">
        <v>2700</v>
      </c>
      <c r="F35" s="8">
        <f t="shared" si="1"/>
        <v>-900</v>
      </c>
      <c r="G35" s="9" t="s">
        <v>72</v>
      </c>
      <c r="H35" s="23"/>
    </row>
    <row r="36" spans="1:8" s="10" customFormat="1" ht="17">
      <c r="A36" s="6" t="s">
        <v>33</v>
      </c>
      <c r="B36" s="38">
        <v>1200</v>
      </c>
      <c r="C36" s="7">
        <v>0</v>
      </c>
      <c r="D36" s="7">
        <v>1310</v>
      </c>
      <c r="E36" s="38">
        <v>1200</v>
      </c>
      <c r="F36" s="8">
        <f t="shared" si="1"/>
        <v>-110</v>
      </c>
      <c r="G36" s="9" t="s">
        <v>71</v>
      </c>
      <c r="H36" s="23"/>
    </row>
    <row r="37" spans="1:8" s="10" customFormat="1" ht="17">
      <c r="A37" s="6" t="s">
        <v>32</v>
      </c>
      <c r="B37" s="38">
        <v>9000</v>
      </c>
      <c r="C37" s="7">
        <v>3200</v>
      </c>
      <c r="D37" s="7">
        <v>4800</v>
      </c>
      <c r="E37" s="38">
        <v>4500</v>
      </c>
      <c r="F37" s="8">
        <f t="shared" si="1"/>
        <v>-300</v>
      </c>
      <c r="G37" s="9" t="s">
        <v>73</v>
      </c>
      <c r="H37" s="23"/>
    </row>
    <row r="38" spans="1:8" s="10" customFormat="1" ht="17">
      <c r="A38" s="6" t="s">
        <v>36</v>
      </c>
      <c r="B38" s="38">
        <v>1200</v>
      </c>
      <c r="C38" s="7">
        <v>212.3</v>
      </c>
      <c r="D38" s="7">
        <v>716.49</v>
      </c>
      <c r="E38" s="38">
        <v>800</v>
      </c>
      <c r="F38" s="8">
        <f>E38-D38</f>
        <v>83.509999999999991</v>
      </c>
      <c r="G38" s="9"/>
      <c r="H38" s="23"/>
    </row>
    <row r="39" spans="1:8" s="10" customFormat="1" ht="17">
      <c r="A39" s="6" t="s">
        <v>7</v>
      </c>
      <c r="B39" s="38">
        <v>600</v>
      </c>
      <c r="C39" s="7">
        <v>50</v>
      </c>
      <c r="D39" s="7">
        <v>300</v>
      </c>
      <c r="E39" s="38">
        <v>300</v>
      </c>
      <c r="F39" s="8">
        <f>E39-D39</f>
        <v>0</v>
      </c>
      <c r="G39" s="9"/>
      <c r="H39" s="23"/>
    </row>
    <row r="40" spans="1:8" s="10" customFormat="1" ht="17">
      <c r="A40" s="6" t="s">
        <v>39</v>
      </c>
      <c r="B40" s="38">
        <v>600</v>
      </c>
      <c r="C40" s="7">
        <v>37</v>
      </c>
      <c r="D40" s="7">
        <v>200</v>
      </c>
      <c r="E40" s="38">
        <v>300</v>
      </c>
      <c r="F40" s="8">
        <f t="shared" si="1"/>
        <v>100</v>
      </c>
      <c r="G40" s="9"/>
      <c r="H40" s="23"/>
    </row>
    <row r="41" spans="1:8" s="10" customFormat="1" ht="17">
      <c r="A41" s="6" t="s">
        <v>35</v>
      </c>
      <c r="B41" s="38">
        <v>580</v>
      </c>
      <c r="C41" s="7">
        <v>220</v>
      </c>
      <c r="D41" s="7">
        <v>220</v>
      </c>
      <c r="E41" s="38">
        <v>220</v>
      </c>
      <c r="F41" s="8">
        <f t="shared" si="1"/>
        <v>0</v>
      </c>
      <c r="G41" s="9"/>
      <c r="H41" s="23"/>
    </row>
    <row r="42" spans="1:8" s="10" customFormat="1" ht="17">
      <c r="A42" s="6" t="s">
        <v>40</v>
      </c>
      <c r="B42" s="38">
        <v>3000</v>
      </c>
      <c r="C42" s="7">
        <v>100</v>
      </c>
      <c r="D42" s="7">
        <v>200</v>
      </c>
      <c r="E42" s="38">
        <v>200</v>
      </c>
      <c r="F42" s="8">
        <f t="shared" si="1"/>
        <v>0</v>
      </c>
      <c r="G42" s="9" t="s">
        <v>74</v>
      </c>
      <c r="H42" s="23"/>
    </row>
    <row r="43" spans="1:8" s="10" customFormat="1" ht="17">
      <c r="A43" s="6" t="s">
        <v>34</v>
      </c>
      <c r="B43" s="38">
        <v>0</v>
      </c>
      <c r="C43" s="7">
        <v>0</v>
      </c>
      <c r="D43" s="7">
        <v>0</v>
      </c>
      <c r="E43" s="38">
        <v>0</v>
      </c>
      <c r="F43" s="8">
        <f t="shared" si="1"/>
        <v>0</v>
      </c>
      <c r="G43" s="9"/>
      <c r="H43" s="23"/>
    </row>
    <row r="44" spans="1:8" s="10" customFormat="1" ht="17">
      <c r="A44" s="6" t="s">
        <v>37</v>
      </c>
      <c r="B44" s="38">
        <v>480</v>
      </c>
      <c r="C44" s="7">
        <v>43</v>
      </c>
      <c r="D44" s="7">
        <v>267</v>
      </c>
      <c r="E44" s="38">
        <v>240</v>
      </c>
      <c r="F44" s="8">
        <f t="shared" si="1"/>
        <v>-27</v>
      </c>
      <c r="G44" s="9" t="s">
        <v>75</v>
      </c>
      <c r="H44" s="23"/>
    </row>
    <row r="45" spans="1:8" s="10" customFormat="1" ht="17">
      <c r="A45" s="6" t="s">
        <v>38</v>
      </c>
      <c r="B45" s="49">
        <v>400</v>
      </c>
      <c r="C45" s="43">
        <v>34</v>
      </c>
      <c r="D45" s="43">
        <v>207</v>
      </c>
      <c r="E45" s="49">
        <v>200</v>
      </c>
      <c r="F45" s="44">
        <f t="shared" si="1"/>
        <v>-7</v>
      </c>
      <c r="G45" s="9"/>
      <c r="H45" s="23"/>
    </row>
    <row r="46" spans="1:8" s="10" customFormat="1" ht="32" customHeight="1">
      <c r="A46" s="48" t="s">
        <v>15</v>
      </c>
      <c r="B46" s="50">
        <f>SUM(B25:B45)</f>
        <v>69900</v>
      </c>
      <c r="C46" s="51">
        <f>SUM(C25:C45)</f>
        <v>8961.2999999999993</v>
      </c>
      <c r="D46" s="51">
        <f>SUM(D25:D45)</f>
        <v>38370.49</v>
      </c>
      <c r="E46" s="50">
        <f>SUM(E25:E45)</f>
        <v>36480</v>
      </c>
      <c r="F46" s="51">
        <f>SUM(F25:F45)</f>
        <v>-1890.49</v>
      </c>
      <c r="G46" s="9"/>
      <c r="H46" s="23"/>
    </row>
    <row r="47" spans="1:8" s="10" customFormat="1" ht="34" customHeight="1">
      <c r="A47" s="52" t="s">
        <v>91</v>
      </c>
      <c r="B47" s="35"/>
      <c r="C47" s="35"/>
      <c r="D47" s="35"/>
      <c r="E47" s="35"/>
      <c r="F47" s="35"/>
      <c r="G47" s="53"/>
      <c r="H47" s="23"/>
    </row>
    <row r="48" spans="1:8" s="10" customFormat="1" ht="17">
      <c r="A48" s="6" t="s">
        <v>54</v>
      </c>
      <c r="B48" s="38">
        <v>800</v>
      </c>
      <c r="C48" s="7">
        <v>0</v>
      </c>
      <c r="D48" s="7">
        <v>795</v>
      </c>
      <c r="E48" s="38">
        <v>800</v>
      </c>
      <c r="F48" s="8">
        <f>E48-D48</f>
        <v>5</v>
      </c>
      <c r="G48" s="9"/>
      <c r="H48" s="23"/>
    </row>
    <row r="49" spans="1:8" s="10" customFormat="1" ht="17">
      <c r="A49" s="6" t="s">
        <v>43</v>
      </c>
      <c r="B49" s="38">
        <v>0</v>
      </c>
      <c r="C49" s="7">
        <v>0</v>
      </c>
      <c r="D49" s="7">
        <v>0</v>
      </c>
      <c r="E49" s="38">
        <v>0</v>
      </c>
      <c r="F49" s="8">
        <f>E49-D49</f>
        <v>0</v>
      </c>
      <c r="G49" s="9"/>
      <c r="H49" s="23"/>
    </row>
    <row r="50" spans="1:8" s="10" customFormat="1" ht="17">
      <c r="A50" s="24"/>
      <c r="B50" s="25"/>
      <c r="C50" s="25"/>
      <c r="D50" s="25"/>
      <c r="E50" s="25"/>
      <c r="F50" s="25"/>
      <c r="G50" s="26"/>
    </row>
    <row r="51" spans="1:8" s="10" customFormat="1" ht="21">
      <c r="A51" s="28" t="s">
        <v>4</v>
      </c>
      <c r="B51" s="39">
        <f>SUM(B46:B50)</f>
        <v>70700</v>
      </c>
      <c r="C51" s="29">
        <f>SUM(C46:C50)</f>
        <v>8961.2999999999993</v>
      </c>
      <c r="D51" s="29">
        <f>SUM(D46:D50)</f>
        <v>39165.49</v>
      </c>
      <c r="E51" s="39">
        <f>SUM(E46:E50)</f>
        <v>37280</v>
      </c>
      <c r="F51" s="29">
        <f>SUM(F46:F50)</f>
        <v>-1885.49</v>
      </c>
    </row>
    <row r="52" spans="1:8" s="10" customFormat="1" ht="17">
      <c r="A52" s="14"/>
      <c r="B52" s="40"/>
      <c r="C52" s="30"/>
      <c r="D52" s="30"/>
      <c r="E52" s="40"/>
      <c r="F52" s="25"/>
    </row>
    <row r="53" spans="1:8" s="10" customFormat="1" ht="21">
      <c r="A53" s="28" t="s">
        <v>16</v>
      </c>
      <c r="B53" s="39">
        <f>B21-B51</f>
        <v>1200</v>
      </c>
      <c r="C53" s="29">
        <f>C21-C51</f>
        <v>3053.7000000000007</v>
      </c>
      <c r="D53" s="29">
        <f>D21-D51</f>
        <v>13764.510000000002</v>
      </c>
      <c r="E53" s="39">
        <f>E21-E51</f>
        <v>15740</v>
      </c>
      <c r="F53" s="29">
        <f>F21+F51</f>
        <v>-1975.49</v>
      </c>
    </row>
    <row r="54" spans="1:8" s="10" customFormat="1" ht="17">
      <c r="A54" s="14"/>
      <c r="B54" s="40"/>
      <c r="C54" s="30"/>
      <c r="D54" s="30"/>
      <c r="E54" s="40"/>
      <c r="F54" s="25"/>
    </row>
    <row r="55" spans="1:8" s="10" customFormat="1" ht="21">
      <c r="A55" s="28" t="s">
        <v>41</v>
      </c>
      <c r="B55" s="40">
        <v>9890</v>
      </c>
      <c r="C55" s="30">
        <v>20601</v>
      </c>
      <c r="D55" s="29">
        <f>B55</f>
        <v>9890</v>
      </c>
      <c r="E55" s="39">
        <f>B55</f>
        <v>9890</v>
      </c>
      <c r="F55" s="29"/>
    </row>
    <row r="56" spans="1:8" s="10" customFormat="1" ht="17">
      <c r="A56" s="14"/>
      <c r="B56" s="40"/>
      <c r="C56" s="30"/>
      <c r="D56" s="30"/>
      <c r="E56" s="40"/>
      <c r="F56" s="25"/>
    </row>
    <row r="57" spans="1:8" s="10" customFormat="1" ht="22" thickBot="1">
      <c r="A57" s="28" t="s">
        <v>42</v>
      </c>
      <c r="B57" s="46">
        <f>SUM(B53:B56)</f>
        <v>11090</v>
      </c>
      <c r="C57" s="47">
        <f>SUM(C53:C56)</f>
        <v>23654.7</v>
      </c>
      <c r="D57" s="47">
        <f>SUM(D53:D56)</f>
        <v>23654.510000000002</v>
      </c>
      <c r="E57" s="46">
        <f>SUM(E53:E56)</f>
        <v>25630</v>
      </c>
      <c r="F57" s="47"/>
    </row>
    <row r="58" spans="1:8" s="10" customFormat="1" ht="15" thickTop="1">
      <c r="B58" s="13"/>
      <c r="C58" s="13"/>
      <c r="D58" s="13"/>
      <c r="E58" s="13"/>
      <c r="F58" s="13"/>
    </row>
    <row r="59" spans="1:8" s="10" customFormat="1" ht="41" customHeight="1">
      <c r="A59" s="66" t="s">
        <v>44</v>
      </c>
      <c r="B59" s="67"/>
      <c r="C59" s="67"/>
      <c r="D59" s="67"/>
      <c r="E59" s="67"/>
      <c r="F59" s="67"/>
      <c r="G59" s="68"/>
    </row>
    <row r="60" spans="1:8" s="10" customFormat="1" ht="60" customHeight="1">
      <c r="A60" s="31"/>
      <c r="B60" s="32" t="s">
        <v>83</v>
      </c>
      <c r="C60" s="32" t="s">
        <v>84</v>
      </c>
      <c r="D60" s="32" t="s">
        <v>85</v>
      </c>
      <c r="E60" s="32" t="s">
        <v>86</v>
      </c>
      <c r="F60" s="32" t="s">
        <v>87</v>
      </c>
      <c r="G60" s="32" t="s">
        <v>88</v>
      </c>
    </row>
    <row r="61" spans="1:8" s="10" customFormat="1" ht="17">
      <c r="A61" s="6" t="s">
        <v>59</v>
      </c>
      <c r="B61" s="7">
        <v>100</v>
      </c>
      <c r="C61" s="7">
        <v>25000</v>
      </c>
      <c r="D61" s="7">
        <v>12750</v>
      </c>
      <c r="E61" s="8">
        <f>B61+C61-D61</f>
        <v>12350</v>
      </c>
      <c r="F61" s="33">
        <v>46112</v>
      </c>
      <c r="G61" s="6"/>
      <c r="H61" s="23"/>
    </row>
    <row r="62" spans="1:8" s="10" customFormat="1" ht="17">
      <c r="A62" s="6" t="s">
        <v>45</v>
      </c>
      <c r="B62" s="7">
        <v>1000</v>
      </c>
      <c r="C62" s="7">
        <v>6500</v>
      </c>
      <c r="D62" s="7">
        <v>6690</v>
      </c>
      <c r="E62" s="8">
        <f t="shared" ref="E62:E66" si="2">B62+C62-D62</f>
        <v>810</v>
      </c>
      <c r="F62" s="33">
        <v>45747</v>
      </c>
      <c r="G62" s="6"/>
      <c r="H62" s="23"/>
    </row>
    <row r="63" spans="1:8" s="10" customFormat="1" ht="17">
      <c r="A63" s="6" t="s">
        <v>46</v>
      </c>
      <c r="B63" s="7">
        <v>0</v>
      </c>
      <c r="C63" s="7">
        <v>8000</v>
      </c>
      <c r="D63" s="7">
        <v>260</v>
      </c>
      <c r="E63" s="8">
        <f t="shared" si="2"/>
        <v>7740</v>
      </c>
      <c r="F63" s="33">
        <v>45900</v>
      </c>
      <c r="G63" s="6"/>
      <c r="H63" s="23"/>
    </row>
    <row r="64" spans="1:8" s="10" customFormat="1" ht="17">
      <c r="A64" s="6" t="s">
        <v>47</v>
      </c>
      <c r="B64" s="7">
        <v>0</v>
      </c>
      <c r="C64" s="7">
        <v>0</v>
      </c>
      <c r="D64" s="7">
        <v>0</v>
      </c>
      <c r="E64" s="8">
        <f t="shared" si="2"/>
        <v>0</v>
      </c>
      <c r="F64" s="33"/>
      <c r="G64" s="6"/>
      <c r="H64" s="23"/>
    </row>
    <row r="65" spans="1:8" s="10" customFormat="1" ht="17">
      <c r="A65" s="6" t="s">
        <v>48</v>
      </c>
      <c r="B65" s="7">
        <v>0</v>
      </c>
      <c r="C65" s="7">
        <v>0</v>
      </c>
      <c r="D65" s="7">
        <v>0</v>
      </c>
      <c r="E65" s="8">
        <f t="shared" si="2"/>
        <v>0</v>
      </c>
      <c r="F65" s="33"/>
      <c r="G65" s="6"/>
      <c r="H65" s="23"/>
    </row>
    <row r="66" spans="1:8" s="10" customFormat="1" ht="17">
      <c r="A66" s="6" t="s">
        <v>49</v>
      </c>
      <c r="B66" s="43">
        <v>245</v>
      </c>
      <c r="C66" s="43">
        <v>1000</v>
      </c>
      <c r="D66" s="43">
        <v>745</v>
      </c>
      <c r="E66" s="44">
        <f t="shared" si="2"/>
        <v>500</v>
      </c>
      <c r="F66" s="33"/>
      <c r="G66" s="6"/>
      <c r="H66" s="23"/>
    </row>
    <row r="67" spans="1:8" s="10" customFormat="1" ht="18" thickBot="1">
      <c r="A67" s="6"/>
      <c r="B67" s="45">
        <f>SUM(B61:B66)</f>
        <v>1345</v>
      </c>
      <c r="C67" s="45">
        <f t="shared" ref="C67:E67" si="3">SUM(C61:C66)</f>
        <v>40500</v>
      </c>
      <c r="D67" s="45">
        <f t="shared" si="3"/>
        <v>20445</v>
      </c>
      <c r="E67" s="45">
        <f t="shared" si="3"/>
        <v>21400</v>
      </c>
      <c r="F67" s="7"/>
      <c r="G67" s="6"/>
      <c r="H67" s="23"/>
    </row>
    <row r="68" spans="1:8" s="10" customFormat="1" ht="18" thickTop="1">
      <c r="A68" s="34"/>
      <c r="B68" s="35"/>
      <c r="C68" s="35"/>
      <c r="D68" s="35"/>
      <c r="E68" s="35"/>
      <c r="F68" s="35"/>
      <c r="G68" s="34"/>
    </row>
    <row r="69" spans="1:8" s="10" customFormat="1" ht="17">
      <c r="A69" s="6" t="s">
        <v>50</v>
      </c>
      <c r="B69" s="7">
        <v>1000</v>
      </c>
      <c r="C69" s="7"/>
      <c r="D69" s="7"/>
      <c r="E69" s="7">
        <v>1000</v>
      </c>
      <c r="F69" s="7"/>
      <c r="G69" s="6"/>
      <c r="H69" s="23"/>
    </row>
    <row r="70" spans="1:8" s="10" customFormat="1" ht="17">
      <c r="A70" s="34"/>
      <c r="B70" s="35"/>
      <c r="C70" s="35"/>
      <c r="D70" s="35"/>
      <c r="E70" s="35"/>
      <c r="F70" s="35"/>
      <c r="G70" s="34"/>
    </row>
    <row r="71" spans="1:8" s="10" customFormat="1" ht="17">
      <c r="A71" s="6" t="s">
        <v>51</v>
      </c>
      <c r="B71" s="8">
        <f>B55-B67-B69</f>
        <v>7545</v>
      </c>
      <c r="C71" s="7"/>
      <c r="D71" s="7"/>
      <c r="E71" s="8">
        <f>D57-E67-E69</f>
        <v>1254.510000000002</v>
      </c>
      <c r="F71" s="7"/>
      <c r="G71" s="6"/>
      <c r="H71" s="23"/>
    </row>
    <row r="72" spans="1:8" ht="17">
      <c r="A72" s="41"/>
      <c r="B72" s="42"/>
      <c r="C72" s="42"/>
      <c r="D72" s="42"/>
      <c r="E72" s="42"/>
      <c r="F72" s="42"/>
      <c r="G72" s="41"/>
    </row>
    <row r="73" spans="1:8" ht="17">
      <c r="A73" s="5"/>
      <c r="B73" s="4"/>
      <c r="C73" s="4"/>
      <c r="D73" s="4"/>
      <c r="E73" s="4"/>
      <c r="F73" s="4"/>
      <c r="G73" s="5"/>
    </row>
    <row r="74" spans="1:8" ht="17">
      <c r="A74" s="5"/>
      <c r="B74" s="4"/>
      <c r="C74" s="4"/>
      <c r="D74" s="4"/>
      <c r="E74" s="4"/>
      <c r="F74" s="4"/>
      <c r="G74" s="5"/>
    </row>
    <row r="75" spans="1:8" ht="17">
      <c r="A75" s="5"/>
      <c r="B75" s="4"/>
      <c r="C75" s="4"/>
      <c r="D75" s="4"/>
      <c r="E75" s="4"/>
      <c r="F75" s="4"/>
      <c r="G75" s="5"/>
    </row>
    <row r="76" spans="1:8" ht="17">
      <c r="A76" s="5"/>
      <c r="B76" s="4"/>
      <c r="C76" s="4"/>
      <c r="D76" s="4"/>
      <c r="E76" s="4"/>
      <c r="F76" s="4"/>
      <c r="G76" s="5"/>
    </row>
    <row r="77" spans="1:8" ht="17">
      <c r="A77" s="5"/>
      <c r="B77" s="4"/>
      <c r="C77" s="4"/>
      <c r="D77" s="4"/>
      <c r="E77" s="4"/>
      <c r="F77" s="4"/>
      <c r="G77" s="5"/>
    </row>
    <row r="78" spans="1:8" ht="17">
      <c r="A78" s="5"/>
      <c r="B78" s="4"/>
      <c r="C78" s="4"/>
      <c r="D78" s="4"/>
      <c r="E78" s="4"/>
      <c r="F78" s="4"/>
      <c r="G78" s="5"/>
    </row>
    <row r="79" spans="1:8" ht="17">
      <c r="A79" s="5"/>
      <c r="B79" s="4"/>
      <c r="C79" s="4"/>
      <c r="D79" s="4"/>
      <c r="E79" s="4"/>
      <c r="F79" s="4"/>
      <c r="G79" s="5"/>
    </row>
    <row r="80" spans="1:8" ht="17">
      <c r="A80" s="5"/>
      <c r="B80" s="4"/>
      <c r="C80" s="4"/>
      <c r="D80" s="4"/>
      <c r="E80" s="4"/>
      <c r="F80" s="4"/>
      <c r="G80" s="5"/>
    </row>
  </sheetData>
  <mergeCells count="10">
    <mergeCell ref="A59:G59"/>
    <mergeCell ref="A1:G1"/>
    <mergeCell ref="A2:C2"/>
    <mergeCell ref="D2:G2"/>
    <mergeCell ref="A3:G3"/>
    <mergeCell ref="B6:B7"/>
    <mergeCell ref="C6:C7"/>
    <mergeCell ref="D6:D7"/>
    <mergeCell ref="E6:E7"/>
    <mergeCell ref="G6:G8"/>
  </mergeCells>
  <phoneticPr fontId="1" type="noConversion"/>
  <pageMargins left="0.51181102362204722" right="0.39370078740157483" top="0.47244094488188981" bottom="0.43307086614173229" header="0" footer="0"/>
  <pageSetup paperSize="9" scale="78" orientation="portrait" r:id="rId1"/>
  <headerFooter alignWithMargins="0"/>
  <extLst>
    <ext xmlns:x14="http://schemas.microsoft.com/office/spreadsheetml/2009/9/main" uri="{05C60535-1F16-4fd2-B633-F4F36F0B64E0}">
      <x14:sparklineGroups xmlns:xm="http://schemas.microsoft.com/office/excel/2006/main">
        <x14:sparklineGroup type="stacked" displayEmptyCellsAs="gap" negative="1" xr2:uid="{A53F7BB9-3368-1549-84B2-1E4A0EE4694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'Mgment report'!H25:H31</xm:f>
              <xm:sqref>I21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902A2-280D-254B-9858-F1D66D6C75D0}">
  <dimension ref="A1:AG79"/>
  <sheetViews>
    <sheetView tabSelected="1" topLeftCell="B1" zoomScale="83" workbookViewId="0">
      <selection activeCell="P17" sqref="P17"/>
    </sheetView>
  </sheetViews>
  <sheetFormatPr baseColWidth="10" defaultRowHeight="17"/>
  <cols>
    <col min="1" max="1" width="4.1640625" style="55" customWidth="1"/>
    <col min="2" max="2" width="10.83203125" style="55"/>
    <col min="3" max="3" width="3" style="55" customWidth="1"/>
    <col min="4" max="4" width="4.6640625" style="55" customWidth="1"/>
    <col min="5" max="5" width="21.83203125" style="55" customWidth="1"/>
    <col min="6" max="13" width="10.83203125" style="55"/>
    <col min="14" max="15" width="16.1640625" style="55" customWidth="1"/>
    <col min="16" max="24" width="10.83203125" style="55"/>
    <col min="25" max="25" width="22.5" style="55" customWidth="1"/>
    <col min="26" max="26" width="10.83203125" style="55"/>
    <col min="27" max="27" width="2.83203125" style="55" customWidth="1"/>
    <col min="28" max="31" width="10.83203125" style="55"/>
    <col min="32" max="32" width="18.6640625" style="55" customWidth="1"/>
    <col min="33" max="16384" width="10.83203125" style="55"/>
  </cols>
  <sheetData>
    <row r="1" spans="1:21" s="3" customFormat="1" ht="97" customHeight="1">
      <c r="A1" s="57"/>
      <c r="B1" s="69" t="e" vm="1">
        <v>#VALUE!</v>
      </c>
      <c r="C1" s="70"/>
      <c r="D1" s="70"/>
      <c r="E1" s="71"/>
      <c r="F1" s="56"/>
      <c r="G1" s="74" t="s">
        <v>92</v>
      </c>
      <c r="H1" s="74"/>
      <c r="I1" s="74"/>
      <c r="J1" s="74"/>
      <c r="K1" s="74"/>
      <c r="L1" s="74"/>
      <c r="M1" s="75"/>
    </row>
    <row r="5" spans="1:21" ht="23">
      <c r="C5" s="66" t="s">
        <v>0</v>
      </c>
      <c r="D5" s="67"/>
      <c r="E5" s="67"/>
      <c r="F5" s="67"/>
      <c r="G5" s="67"/>
      <c r="H5" s="67"/>
      <c r="I5" s="67"/>
      <c r="J5" s="67"/>
      <c r="K5" s="67"/>
      <c r="L5" s="67"/>
      <c r="M5" s="68"/>
    </row>
    <row r="7" spans="1:21" ht="48" customHeight="1">
      <c r="M7" s="85" t="s">
        <v>95</v>
      </c>
      <c r="N7" s="86"/>
      <c r="O7" s="86"/>
      <c r="P7" s="86"/>
      <c r="Q7" s="86"/>
      <c r="R7" s="86"/>
      <c r="S7" s="86"/>
      <c r="T7" s="86"/>
      <c r="U7" s="86"/>
    </row>
    <row r="8" spans="1:21" ht="48" customHeight="1">
      <c r="M8" s="63" t="s">
        <v>103</v>
      </c>
      <c r="N8" s="64">
        <f>SUM('Mgment report'!D10:D12)</f>
        <v>10570</v>
      </c>
      <c r="O8" s="59"/>
      <c r="P8" s="82" t="s">
        <v>102</v>
      </c>
      <c r="Q8" s="83"/>
      <c r="R8" s="83"/>
      <c r="S8" s="83"/>
      <c r="T8" s="83"/>
      <c r="U8" s="84"/>
    </row>
    <row r="9" spans="1:21" ht="48" customHeight="1">
      <c r="M9" s="65" t="s">
        <v>104</v>
      </c>
      <c r="N9" s="64">
        <f>SUM('Mgment report'!D13:D16)</f>
        <v>40500</v>
      </c>
      <c r="O9" s="59"/>
      <c r="P9" s="82" t="s">
        <v>102</v>
      </c>
      <c r="Q9" s="83"/>
      <c r="R9" s="83"/>
      <c r="S9" s="83"/>
      <c r="T9" s="83"/>
      <c r="U9" s="84"/>
    </row>
    <row r="10" spans="1:21" ht="48" customHeight="1">
      <c r="M10" s="65" t="s">
        <v>106</v>
      </c>
      <c r="N10" s="64">
        <f>SUM('Mgment report'!D17:D18)</f>
        <v>660</v>
      </c>
      <c r="O10" s="59"/>
      <c r="P10" s="82" t="s">
        <v>102</v>
      </c>
      <c r="Q10" s="83"/>
      <c r="R10" s="83"/>
      <c r="S10" s="83"/>
      <c r="T10" s="83"/>
      <c r="U10" s="84"/>
    </row>
    <row r="11" spans="1:21" ht="48" customHeight="1">
      <c r="M11" s="65" t="s">
        <v>105</v>
      </c>
      <c r="N11" s="64">
        <f>SUM('Mgment report'!D19:D20)</f>
        <v>1200</v>
      </c>
      <c r="O11" s="59"/>
      <c r="P11" s="82" t="s">
        <v>102</v>
      </c>
      <c r="Q11" s="83"/>
      <c r="R11" s="83"/>
      <c r="S11" s="83"/>
      <c r="T11" s="83"/>
      <c r="U11" s="84"/>
    </row>
    <row r="33" spans="3:33" ht="23">
      <c r="C33" s="66" t="s">
        <v>1</v>
      </c>
      <c r="D33" s="67"/>
      <c r="E33" s="67"/>
      <c r="F33" s="67"/>
      <c r="G33" s="67"/>
      <c r="H33" s="67"/>
      <c r="I33" s="67"/>
      <c r="J33" s="67"/>
      <c r="K33" s="67"/>
      <c r="L33" s="67"/>
      <c r="M33" s="68"/>
    </row>
    <row r="34" spans="3:33" ht="28" customHeight="1">
      <c r="X34" s="58"/>
      <c r="Y34" s="85" t="s">
        <v>95</v>
      </c>
      <c r="Z34" s="86"/>
      <c r="AA34" s="86"/>
      <c r="AB34" s="86"/>
      <c r="AC34" s="86"/>
      <c r="AD34" s="86"/>
      <c r="AE34" s="86"/>
      <c r="AF34" s="86"/>
      <c r="AG34" s="86"/>
    </row>
    <row r="35" spans="3:33" ht="40" customHeight="1">
      <c r="X35" s="58"/>
      <c r="Y35" s="61" t="s">
        <v>93</v>
      </c>
      <c r="Z35" s="8">
        <f>SUM('Mgment report'!D25:D32)</f>
        <v>23550</v>
      </c>
      <c r="AA35" s="59"/>
      <c r="AB35" s="82" t="s">
        <v>98</v>
      </c>
      <c r="AC35" s="83"/>
      <c r="AD35" s="83"/>
      <c r="AE35" s="83"/>
      <c r="AF35" s="83"/>
      <c r="AG35" s="84"/>
    </row>
    <row r="36" spans="3:33" ht="40" customHeight="1">
      <c r="X36" s="58"/>
      <c r="Y36" s="60" t="s">
        <v>96</v>
      </c>
      <c r="Z36" s="8">
        <f>SUM('Mgment report'!D34:D45)</f>
        <v>14820.49</v>
      </c>
      <c r="AA36" s="59"/>
      <c r="AB36" s="82" t="s">
        <v>99</v>
      </c>
      <c r="AC36" s="83"/>
      <c r="AD36" s="83"/>
      <c r="AE36" s="83"/>
      <c r="AF36" s="83"/>
      <c r="AG36" s="84"/>
    </row>
    <row r="37" spans="3:33" ht="40" customHeight="1">
      <c r="X37" s="58"/>
      <c r="Y37" s="62" t="s">
        <v>97</v>
      </c>
      <c r="Z37" s="8">
        <f>SUM('Mgment report'!D48:D49)</f>
        <v>795</v>
      </c>
      <c r="AA37" s="59"/>
      <c r="AB37" s="82" t="s">
        <v>100</v>
      </c>
      <c r="AC37" s="83"/>
      <c r="AD37" s="83"/>
      <c r="AE37" s="83"/>
      <c r="AF37" s="83"/>
      <c r="AG37" s="84"/>
    </row>
    <row r="67" spans="3:22" ht="88" customHeight="1">
      <c r="C67" s="79" t="s">
        <v>94</v>
      </c>
      <c r="D67" s="80"/>
      <c r="E67" s="80"/>
      <c r="F67" s="80"/>
      <c r="G67" s="80"/>
      <c r="H67" s="80"/>
      <c r="I67" s="80"/>
      <c r="J67" s="80"/>
      <c r="K67" s="80"/>
      <c r="L67" s="81"/>
      <c r="N67" s="87" t="s">
        <v>101</v>
      </c>
      <c r="O67" s="88"/>
      <c r="P67" s="88"/>
      <c r="Q67" s="88"/>
      <c r="R67" s="88"/>
      <c r="S67" s="88"/>
      <c r="T67" s="88"/>
      <c r="U67" s="88"/>
      <c r="V67" s="88"/>
    </row>
    <row r="71" spans="3:22" ht="23">
      <c r="C71" s="66" t="s">
        <v>44</v>
      </c>
      <c r="D71" s="67"/>
      <c r="E71" s="67"/>
      <c r="F71" s="67"/>
      <c r="G71" s="67"/>
      <c r="H71" s="67"/>
      <c r="I71" s="68"/>
    </row>
    <row r="76" spans="3:22" ht="43" customHeight="1">
      <c r="N76" s="85" t="s">
        <v>95</v>
      </c>
      <c r="O76" s="86"/>
      <c r="P76" s="86"/>
      <c r="Q76" s="86"/>
      <c r="R76" s="86"/>
      <c r="S76" s="86"/>
      <c r="T76" s="86"/>
      <c r="U76" s="86"/>
      <c r="V76" s="86"/>
    </row>
    <row r="77" spans="3:22" ht="52" customHeight="1">
      <c r="N77" s="65" t="s">
        <v>108</v>
      </c>
      <c r="O77" s="64">
        <f>'Mgment report'!E67</f>
        <v>21400</v>
      </c>
      <c r="P77" s="59"/>
      <c r="Q77" s="82" t="s">
        <v>107</v>
      </c>
      <c r="R77" s="83"/>
      <c r="S77" s="83"/>
      <c r="T77" s="83"/>
      <c r="U77" s="83"/>
      <c r="V77" s="84"/>
    </row>
    <row r="78" spans="3:22" ht="52" customHeight="1">
      <c r="N78" s="65" t="s">
        <v>109</v>
      </c>
      <c r="O78" s="64">
        <f>SUM('Mgment report'!E71)</f>
        <v>1254.510000000002</v>
      </c>
      <c r="P78" s="59"/>
      <c r="Q78" s="82" t="s">
        <v>107</v>
      </c>
      <c r="R78" s="83"/>
      <c r="S78" s="83"/>
      <c r="T78" s="83"/>
      <c r="U78" s="83"/>
      <c r="V78" s="84"/>
    </row>
    <row r="79" spans="3:22" ht="52" customHeight="1">
      <c r="N79" s="65" t="s">
        <v>50</v>
      </c>
      <c r="O79" s="64">
        <f>'Mgment report'!E69</f>
        <v>1000</v>
      </c>
      <c r="P79" s="59"/>
      <c r="Q79" s="82" t="s">
        <v>107</v>
      </c>
      <c r="R79" s="83"/>
      <c r="S79" s="83"/>
      <c r="T79" s="83"/>
      <c r="U79" s="83"/>
      <c r="V79" s="84"/>
    </row>
  </sheetData>
  <mergeCells count="20">
    <mergeCell ref="N76:V76"/>
    <mergeCell ref="Q77:V77"/>
    <mergeCell ref="Q78:V78"/>
    <mergeCell ref="Q79:V79"/>
    <mergeCell ref="N67:V67"/>
    <mergeCell ref="C71:I71"/>
    <mergeCell ref="B1:E1"/>
    <mergeCell ref="G1:M1"/>
    <mergeCell ref="C67:L67"/>
    <mergeCell ref="AB35:AG35"/>
    <mergeCell ref="AB36:AG36"/>
    <mergeCell ref="AB37:AG37"/>
    <mergeCell ref="Y34:AG34"/>
    <mergeCell ref="C5:M5"/>
    <mergeCell ref="C33:M33"/>
    <mergeCell ref="M7:U7"/>
    <mergeCell ref="P8:U8"/>
    <mergeCell ref="P9:U9"/>
    <mergeCell ref="P10:U10"/>
    <mergeCell ref="P11:U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6047684533994DAEB228229AAFB513" ma:contentTypeVersion="16" ma:contentTypeDescription="Create a new document." ma:contentTypeScope="" ma:versionID="35425aa1f770394e8792322453a32d91">
  <xsd:schema xmlns:xsd="http://www.w3.org/2001/XMLSchema" xmlns:xs="http://www.w3.org/2001/XMLSchema" xmlns:p="http://schemas.microsoft.com/office/2006/metadata/properties" xmlns:ns2="f0cd350a-1bb4-4891-a45a-8e2aba4656e6" xmlns:ns3="3e0a29f6-2071-41b0-b241-183c4fb96362" targetNamespace="http://schemas.microsoft.com/office/2006/metadata/properties" ma:root="true" ma:fieldsID="1790906f477562832b5bee249a2dec56" ns2:_="" ns3:_="">
    <xsd:import namespace="f0cd350a-1bb4-4891-a45a-8e2aba4656e6"/>
    <xsd:import namespace="3e0a29f6-2071-41b0-b241-183c4fb963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d350a-1bb4-4891-a45a-8e2aba4656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2335fb7-6c83-4d92-8a4c-296fb25aa2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23" nillable="true" ma:displayName="NOTES" ma:format="Dropdown" ma:internalName="NOTE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a29f6-2071-41b0-b241-183c4fb9636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6c7e81a-80c7-452b-874e-f60ec6b40370}" ma:internalName="TaxCatchAll" ma:showField="CatchAllData" ma:web="3e0a29f6-2071-41b0-b241-183c4fb963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C6B1DF-0D43-49D1-94CC-1F73C05C8D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DB2608-910E-4384-BDB0-C4085AC144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d350a-1bb4-4891-a45a-8e2aba4656e6"/>
    <ds:schemaRef ds:uri="3e0a29f6-2071-41b0-b241-183c4fb963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Mgment report</vt:lpstr>
      <vt:lpstr>Visuals</vt:lpstr>
      <vt:lpstr>'Mgment report'!Print_Area</vt:lpstr>
    </vt:vector>
  </TitlesOfParts>
  <Company>Community Enterprise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</dc:creator>
  <cp:lastModifiedBy>Marlene Lowe</cp:lastModifiedBy>
  <cp:lastPrinted>2024-08-07T13:28:17Z</cp:lastPrinted>
  <dcterms:created xsi:type="dcterms:W3CDTF">2005-09-07T11:49:17Z</dcterms:created>
  <dcterms:modified xsi:type="dcterms:W3CDTF">2024-10-18T16:11:39Z</dcterms:modified>
</cp:coreProperties>
</file>